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xr:revisionPtr revIDLastSave="0" documentId="13_ncr:1000001_{458A4811-A4D4-2E4B-B882-98E6388ADC64}" xr6:coauthVersionLast="45" xr6:coauthVersionMax="45" xr10:uidLastSave="{00000000-0000-0000-0000-000000000000}"/>
  <bookViews>
    <workbookView xWindow="0" yWindow="0" windowWidth="20490" windowHeight="7905" xr2:uid="{00000000-000D-0000-FFFF-FFFF00000000}"/>
  </bookViews>
  <sheets>
    <sheet name="Ds hs TIH" sheetId="7" r:id="rId1"/>
    <sheet name="CSVC" sheetId="2" r:id="rId2"/>
    <sheet name="GV" sheetId="3" r:id="rId3"/>
  </sheets>
  <definedNames>
    <definedName name="_xlnm._FilterDatabase" localSheetId="0" hidden="1">'Ds hs TIH'!$A$6:$O$18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7" l="1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D38" i="7"/>
  <c r="C20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D18" i="7"/>
  <c r="D21" i="7"/>
</calcChain>
</file>

<file path=xl/sharedStrings.xml><?xml version="1.0" encoding="utf-8"?>
<sst xmlns="http://schemas.openxmlformats.org/spreadsheetml/2006/main" count="240" uniqueCount="198">
  <si>
    <t>ỦY BAN NHÂN DÂN QUẬN 11</t>
  </si>
  <si>
    <t>CỘNG HÒA XÃ HỘI CHỦ NGHĨA VIỆT NAM</t>
  </si>
  <si>
    <t>Độc lập - Tự do - Hạnh phúc</t>
  </si>
  <si>
    <t>STT</t>
  </si>
  <si>
    <t>TÊN</t>
  </si>
  <si>
    <t>Ngày sinh</t>
  </si>
  <si>
    <t>Nữ</t>
  </si>
  <si>
    <t>Dân
 tộc</t>
  </si>
  <si>
    <t xml:space="preserve">
 Lớp</t>
  </si>
  <si>
    <t>Họ &amp; tên
CHA hoặc MẸ</t>
  </si>
  <si>
    <t>Hộ  khẩu</t>
  </si>
  <si>
    <t>Số nhà</t>
  </si>
  <si>
    <t>DP</t>
  </si>
  <si>
    <t>Phường</t>
  </si>
  <si>
    <t>Quận</t>
  </si>
  <si>
    <t>LƯU 
BAN</t>
  </si>
  <si>
    <t>khuyết tật</t>
  </si>
  <si>
    <t>Điện 
thoại</t>
  </si>
  <si>
    <t/>
  </si>
  <si>
    <t>Kinh</t>
  </si>
  <si>
    <t>11</t>
  </si>
  <si>
    <t>14</t>
  </si>
  <si>
    <t>1</t>
  </si>
  <si>
    <t>6</t>
  </si>
  <si>
    <t>Bình Chánh</t>
  </si>
  <si>
    <t>Bình Tân</t>
  </si>
  <si>
    <t>An Lạc A</t>
  </si>
  <si>
    <t>Bình Thạnh</t>
  </si>
  <si>
    <t>Củ Chi</t>
  </si>
  <si>
    <t>Tân Bình</t>
  </si>
  <si>
    <t>Tân Phú</t>
  </si>
  <si>
    <t>Phú Trung</t>
  </si>
  <si>
    <t>Tân Thành</t>
  </si>
  <si>
    <r>
      <t xml:space="preserve">Nữ Hoa </t>
    </r>
    <r>
      <rPr>
        <b/>
        <sz val="12"/>
        <rFont val="Times New Roman"/>
        <family val="1"/>
      </rPr>
      <t>:</t>
    </r>
  </si>
  <si>
    <t>học sinh.</t>
  </si>
  <si>
    <r>
      <t xml:space="preserve">Phường </t>
    </r>
    <r>
      <rPr>
        <b/>
        <sz val="12"/>
        <rFont val="Times New Roman"/>
        <family val="1"/>
      </rPr>
      <t>1</t>
    </r>
  </si>
  <si>
    <r>
      <t xml:space="preserve">Phường </t>
    </r>
    <r>
      <rPr>
        <b/>
        <sz val="12"/>
        <rFont val="Times New Roman"/>
        <family val="1"/>
      </rPr>
      <t>2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</si>
  <si>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3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</si>
  <si>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4</t>
    </r>
  </si>
  <si>
    <r>
      <t xml:space="preserve">Phường </t>
    </r>
    <r>
      <rPr>
        <b/>
        <sz val="12"/>
        <rFont val="Times New Roman"/>
        <family val="1"/>
      </rPr>
      <t>5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</si>
  <si>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6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</si>
  <si>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7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</si>
  <si>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8</t>
    </r>
  </si>
  <si>
    <r>
      <t xml:space="preserve">Phường </t>
    </r>
    <r>
      <rPr>
        <b/>
        <sz val="12"/>
        <rFont val="Times New Roman"/>
        <family val="1"/>
      </rPr>
      <t>9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</si>
  <si>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10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</si>
  <si>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11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</si>
  <si>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12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</si>
  <si>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13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</si>
  <si>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14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</si>
  <si>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15</t>
    </r>
    <r>
      <rPr>
        <sz val="12"/>
        <rFont val="Vni-times"/>
      </rPr>
      <t/>
    </r>
  </si>
  <si>
    <r>
      <t xml:space="preserve">Phường </t>
    </r>
    <r>
      <rPr>
        <b/>
        <sz val="12"/>
        <rFont val="Times New Roman"/>
        <family val="1"/>
      </rPr>
      <t>16</t>
    </r>
    <r>
      <rPr>
        <sz val="12"/>
        <rFont val="Vni-times"/>
      </rPr>
      <t/>
    </r>
  </si>
  <si>
    <t>Hiệu  trưởng</t>
  </si>
  <si>
    <t>X</t>
  </si>
  <si>
    <t>Lê Thị Huyền</t>
  </si>
  <si>
    <t>TP. HCM</t>
  </si>
  <si>
    <t>Tạm trú</t>
  </si>
  <si>
    <t>Tổng cộng:</t>
  </si>
  <si>
    <t>Tỉnh</t>
  </si>
  <si>
    <t>HỒ ĐẶNG THẢO ANH</t>
  </si>
  <si>
    <t>PHẠM THỊ TÚ ANH</t>
  </si>
  <si>
    <t>HUỲNH HƯƠNG NGỌC ÁNH</t>
  </si>
  <si>
    <t>NGUYỄN TRƯƠNG NGỌC ÁNH</t>
  </si>
  <si>
    <t>TRƯƠNG TƯỜNG BÁCH</t>
  </si>
  <si>
    <t>Đặng Thị Thêm</t>
  </si>
  <si>
    <t>Phan Thị Kim Tuyến</t>
  </si>
  <si>
    <t>Nguyễn Thị Minh Bé</t>
  </si>
  <si>
    <t>Trần Thị Quỳnh Trân</t>
  </si>
  <si>
    <t>42 Lô B Tạ Mỹ Duật</t>
  </si>
  <si>
    <t>121 Tầng 3 Phạm Văn Chí</t>
  </si>
  <si>
    <t>93/33 Bình Thới</t>
  </si>
  <si>
    <t>86/35 Trịnh Đình Trọng</t>
  </si>
  <si>
    <t>B901-685 Âu Cơ</t>
  </si>
  <si>
    <t>Phú Nhuận</t>
  </si>
  <si>
    <t>0917873390</t>
  </si>
  <si>
    <t>0915674911</t>
  </si>
  <si>
    <t>0967389172</t>
  </si>
  <si>
    <t>01669265725</t>
  </si>
  <si>
    <t>0909279090</t>
  </si>
  <si>
    <t>Quận 1</t>
  </si>
  <si>
    <t>Quận 2</t>
  </si>
  <si>
    <t>Quận 3</t>
  </si>
  <si>
    <t>Quận 4</t>
  </si>
  <si>
    <t>Quận 5</t>
  </si>
  <si>
    <t>Quận 6</t>
  </si>
  <si>
    <t>Quận 7</t>
  </si>
  <si>
    <t>Quận 8</t>
  </si>
  <si>
    <t>Quận 9</t>
  </si>
  <si>
    <t>Quận 10</t>
  </si>
  <si>
    <t>Quận 11</t>
  </si>
  <si>
    <t>Quận 12</t>
  </si>
  <si>
    <t>Gò vấp</t>
  </si>
  <si>
    <t>Thủ Đức</t>
  </si>
  <si>
    <t>Hóc Môn</t>
  </si>
  <si>
    <t>Cần Giờ</t>
  </si>
  <si>
    <t>Nhà Bè</t>
  </si>
  <si>
    <t>TRƯỜNG TIỂU HỌC .....................</t>
  </si>
  <si>
    <t>DANH  SÁCH   HỌC  SINH  TRƯỜNG TIỂU HỌC ...............</t>
  </si>
  <si>
    <t>Xã:</t>
  </si>
  <si>
    <t>THỐNG KÊ CƠ SỞ VẬT CHẤT PHỔ CẬP GIÁO DỤC TIỂU HỌC</t>
  </si>
  <si>
    <t>Mẫu: TH-01-CSVC</t>
  </si>
  <si>
    <t>Huyện:</t>
  </si>
  <si>
    <t>Tỉnh:</t>
  </si>
  <si>
    <t>TP Hồ Chí Minh</t>
  </si>
  <si>
    <t>TT</t>
  </si>
  <si>
    <t>Trường</t>
  </si>
  <si>
    <t>Số Đ.Tr</t>
  </si>
  <si>
    <t>Số lớp</t>
  </si>
  <si>
    <t>Số phòng học</t>
  </si>
  <si>
    <t>Số phòng chức năng</t>
  </si>
  <si>
    <t>Công trình VS</t>
  </si>
  <si>
    <t>Sân chơi</t>
  </si>
  <si>
    <t>Bãi tập</t>
  </si>
  <si>
    <t>Tổng số</t>
  </si>
  <si>
    <t>Lớp ghép</t>
  </si>
  <si>
    <t>Kiên cố</t>
  </si>
  <si>
    <t>Bán kiên cố</t>
  </si>
  <si>
    <t>Tạm</t>
  </si>
  <si>
    <t>Thuê/mượn</t>
  </si>
  <si>
    <t>Tỉ lệ Ph/Lớp</t>
  </si>
  <si>
    <t>HTr</t>
  </si>
  <si>
    <t>PHT</t>
  </si>
  <si>
    <t>VP</t>
  </si>
  <si>
    <t>Y tế</t>
  </si>
  <si>
    <t>TT
HĐ 
Đội</t>
  </si>
  <si>
    <t>P.họp</t>
  </si>
  <si>
    <t>T.Viện</t>
  </si>
  <si>
    <t>Thiết bị</t>
  </si>
  <si>
    <t>GV</t>
  </si>
  <si>
    <t>HS</t>
  </si>
  <si>
    <t>SL</t>
  </si>
  <si>
    <t>DT</t>
  </si>
  <si>
    <t>A</t>
  </si>
  <si>
    <t>B</t>
  </si>
  <si>
    <t>C</t>
  </si>
  <si>
    <t>D</t>
  </si>
  <si>
    <t>E</t>
  </si>
  <si>
    <t>F</t>
  </si>
  <si>
    <t>G</t>
  </si>
  <si>
    <t>H</t>
  </si>
  <si>
    <t>Cộng</t>
  </si>
  <si>
    <t>....., Ngày.... tháng.... năm....</t>
  </si>
  <si>
    <t>NGƯỜI LẬP BẢNG</t>
  </si>
  <si>
    <t>HIỆU TRƯỞNG</t>
  </si>
  <si>
    <t>(Kí, họ tên và đóng dấu)</t>
  </si>
  <si>
    <t>THỐNG KÊ ĐỘI NGŨ GIÁO VIÊN PHỔ CẬP GIÁO DỤC TIỂU HỌC</t>
  </si>
  <si>
    <t>Mẫu: TH-01-GV</t>
  </si>
  <si>
    <t>Quận/Huyện: Quận 11</t>
  </si>
  <si>
    <t>Thời điểm: Ngày 10 Tháng 09 Năm 2018</t>
  </si>
  <si>
    <t>Tỉnh/TP: TP Hồ Chí Minh</t>
  </si>
  <si>
    <t>Đơn vị</t>
  </si>
  <si>
    <t>CBQL</t>
  </si>
  <si>
    <t>Giáo viên</t>
  </si>
  <si>
    <t>Nhân viên</t>
  </si>
  <si>
    <t>Tên</t>
  </si>
  <si>
    <t>Hạng trường</t>
  </si>
  <si>
    <t>2 buổi/ngày</t>
  </si>
  <si>
    <t>Hiệu trưởng</t>
  </si>
  <si>
    <t>P.Hiệu trưởng</t>
  </si>
  <si>
    <t>Biên chế</t>
  </si>
  <si>
    <t>Hợp đồng</t>
  </si>
  <si>
    <t>Dân tộc</t>
  </si>
  <si>
    <t>Tỉ lệ GV/Lớp</t>
  </si>
  <si>
    <t>Trình độ đào tạo</t>
  </si>
  <si>
    <t>Loại hình đào tạo</t>
  </si>
  <si>
    <t>Chuẩn nghề nghiệp</t>
  </si>
  <si>
    <t>TPT.Đội</t>
  </si>
  <si>
    <t>Văn phòng</t>
  </si>
  <si>
    <t>T.Viện-TBDH</t>
  </si>
  <si>
    <t>Hạng 1</t>
  </si>
  <si>
    <t>Hạng 2</t>
  </si>
  <si>
    <t>Hạng 3</t>
  </si>
  <si>
    <t>Trên ĐH</t>
  </si>
  <si>
    <t>ĐH</t>
  </si>
  <si>
    <t>CĐ</t>
  </si>
  <si>
    <t>THSP</t>
  </si>
  <si>
    <t>Dưới THSP</t>
  </si>
  <si>
    <t>Tiểu học</t>
  </si>
  <si>
    <t>AN</t>
  </si>
  <si>
    <t>MT</t>
  </si>
  <si>
    <t>TD</t>
  </si>
  <si>
    <t>Tin
học</t>
  </si>
  <si>
    <t>NN</t>
  </si>
  <si>
    <t>Khác</t>
  </si>
  <si>
    <t>Xuất sắc</t>
  </si>
  <si>
    <t>Khá</t>
  </si>
  <si>
    <t>T.Bình</t>
  </si>
  <si>
    <t>Kém</t>
  </si>
  <si>
    <t>Tiêu chí</t>
  </si>
  <si>
    <t>Tỷ lệ</t>
  </si>
  <si>
    <t>GV đạt chuẩn trình độ đào tạo</t>
  </si>
  <si>
    <t>........., Ngày ... tháng ... năm ...</t>
  </si>
  <si>
    <t>GV đạt trên chuẩn trình độ đào tạo</t>
  </si>
  <si>
    <t>NGƯỜI LẬP BIỂU</t>
  </si>
  <si>
    <t>GV đạt yêu cầu chuẩn nghề nghiệp</t>
  </si>
  <si>
    <t>Năm  học  2020  -  2021</t>
  </si>
  <si>
    <t xml:space="preserve"> Thời điểm : Tháng    Năm : 2020</t>
  </si>
  <si>
    <t>Thời điểm: tháng    năm 2020</t>
  </si>
  <si>
    <t>Quận 11, ngày    tháng  9 năm  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</si>
</sst>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\$#,##0\ ;\(\$#,##0\)"/>
  </numFmts>
  <fonts count="33" x14ac:knownFonts="1">
    <font>
      <sz val="11"/>
      <color theme="1"/>
      <name val="Arial"/>
      <family val="2"/>
      <scheme val="minor"/>
    </font>
    <font>
      <sz val="12"/>
      <name val="Vni-times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b/>
      <sz val="9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9"/>
      <name val="Times New Roman"/>
      <family val="1"/>
    </font>
    <font>
      <i/>
      <sz val="14"/>
      <name val="Times New Roman"/>
      <family val="1"/>
    </font>
    <font>
      <sz val="11"/>
      <color theme="1"/>
      <name val="Times New Roman"/>
      <family val="1"/>
    </font>
    <font>
      <b/>
      <sz val="8"/>
      <name val="Times New Roman"/>
      <family val="1"/>
    </font>
    <font>
      <b/>
      <sz val="10"/>
      <color indexed="8"/>
      <name val="Arial"/>
    </font>
    <font>
      <b/>
      <i/>
      <sz val="10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b/>
      <sz val="12"/>
      <color indexed="8"/>
      <name val="Arial"/>
    </font>
    <font>
      <sz val="9"/>
      <color indexed="8"/>
      <name val="Arial"/>
    </font>
    <font>
      <b/>
      <sz val="9"/>
      <color indexed="8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0" fontId="1" fillId="0" borderId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3" applyNumberFormat="0" applyFont="0" applyFill="0" applyAlignment="0" applyProtection="0"/>
  </cellStyleXfs>
  <cellXfs count="150">
    <xf numFmtId="0" fontId="0" fillId="0" borderId="0" xfId="0"/>
    <xf numFmtId="0" fontId="1" fillId="0" borderId="0" xfId="1"/>
    <xf numFmtId="0" fontId="7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Fill="1"/>
    <xf numFmtId="0" fontId="18" fillId="0" borderId="0" xfId="1" applyFont="1"/>
    <xf numFmtId="0" fontId="18" fillId="0" borderId="0" xfId="1" applyFont="1" applyFill="1"/>
    <xf numFmtId="0" fontId="9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0" fontId="7" fillId="0" borderId="7" xfId="1" applyFont="1" applyBorder="1" applyAlignment="1">
      <alignment horizontal="right"/>
    </xf>
    <xf numFmtId="0" fontId="18" fillId="0" borderId="0" xfId="1" applyFont="1" applyAlignment="1">
      <alignment horizontal="center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6" fillId="0" borderId="4" xfId="1" applyFont="1" applyBorder="1"/>
    <xf numFmtId="0" fontId="7" fillId="0" borderId="0" xfId="1" applyFont="1" applyAlignment="1">
      <alignment horizontal="left"/>
    </xf>
    <xf numFmtId="0" fontId="19" fillId="0" borderId="4" xfId="1" applyFont="1" applyBorder="1" applyAlignment="1">
      <alignment horizontal="left" vertical="center"/>
    </xf>
    <xf numFmtId="0" fontId="1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3" fillId="0" borderId="0" xfId="1" applyFont="1" applyFill="1" applyBorder="1" applyAlignment="1">
      <alignment horizontal="left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Fill="1" applyBorder="1" applyAlignment="1">
      <alignment horizontal="right"/>
    </xf>
    <xf numFmtId="0" fontId="1" fillId="0" borderId="0" xfId="1" applyBorder="1"/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Border="1"/>
    <xf numFmtId="0" fontId="0" fillId="0" borderId="0" xfId="0" applyBorder="1"/>
    <xf numFmtId="0" fontId="10" fillId="0" borderId="4" xfId="1" applyFont="1" applyFill="1" applyBorder="1" applyAlignment="1">
      <alignment horizontal="right"/>
    </xf>
    <xf numFmtId="0" fontId="13" fillId="0" borderId="4" xfId="1" applyFont="1" applyFill="1" applyBorder="1" applyAlignment="1">
      <alignment horizontal="center"/>
    </xf>
    <xf numFmtId="0" fontId="0" fillId="0" borderId="9" xfId="0" applyBorder="1"/>
    <xf numFmtId="0" fontId="6" fillId="0" borderId="22" xfId="1" applyFont="1" applyBorder="1"/>
    <xf numFmtId="0" fontId="0" fillId="0" borderId="6" xfId="0" applyBorder="1"/>
    <xf numFmtId="0" fontId="23" fillId="0" borderId="4" xfId="0" applyFont="1" applyBorder="1"/>
    <xf numFmtId="0" fontId="6" fillId="0" borderId="6" xfId="1" applyFont="1" applyBorder="1"/>
    <xf numFmtId="0" fontId="23" fillId="0" borderId="6" xfId="0" applyFont="1" applyBorder="1"/>
    <xf numFmtId="0" fontId="23" fillId="0" borderId="8" xfId="0" applyFont="1" applyBorder="1"/>
    <xf numFmtId="0" fontId="23" fillId="0" borderId="23" xfId="0" applyFont="1" applyBorder="1"/>
    <xf numFmtId="0" fontId="24" fillId="0" borderId="4" xfId="1" applyFont="1" applyBorder="1" applyAlignment="1">
      <alignment horizontal="center"/>
    </xf>
    <xf numFmtId="0" fontId="11" fillId="0" borderId="4" xfId="1" applyFont="1" applyBorder="1"/>
    <xf numFmtId="0" fontId="11" fillId="0" borderId="4" xfId="1" applyFont="1" applyBorder="1" applyAlignment="1">
      <alignment horizontal="center"/>
    </xf>
    <xf numFmtId="0" fontId="11" fillId="0" borderId="4" xfId="1" applyFont="1" applyBorder="1" applyAlignment="1">
      <alignment horizontal="left"/>
    </xf>
    <xf numFmtId="14" fontId="11" fillId="0" borderId="4" xfId="1" applyNumberFormat="1" applyFont="1" applyBorder="1" applyAlignment="1">
      <alignment horizontal="left"/>
    </xf>
    <xf numFmtId="0" fontId="26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7" fillId="0" borderId="28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left"/>
    </xf>
    <xf numFmtId="0" fontId="25" fillId="0" borderId="28" xfId="0" applyFont="1" applyFill="1" applyBorder="1" applyAlignment="1" applyProtection="1">
      <alignment horizontal="center"/>
    </xf>
    <xf numFmtId="0" fontId="29" fillId="0" borderId="0" xfId="0" applyFont="1" applyFill="1" applyProtection="1"/>
    <xf numFmtId="0" fontId="0" fillId="0" borderId="0" xfId="0" applyFill="1" applyProtection="1"/>
    <xf numFmtId="0" fontId="2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4" fontId="31" fillId="0" borderId="28" xfId="0" applyNumberFormat="1" applyFont="1" applyFill="1" applyBorder="1" applyAlignment="1" applyProtection="1">
      <alignment horizontal="center" vertical="center" wrapText="1"/>
    </xf>
    <xf numFmtId="0" fontId="31" fillId="0" borderId="28" xfId="0" applyFont="1" applyFill="1" applyBorder="1" applyAlignment="1" applyProtection="1">
      <alignment horizontal="center" vertical="center" wrapText="1"/>
    </xf>
    <xf numFmtId="0" fontId="31" fillId="0" borderId="28" xfId="0" applyFont="1" applyFill="1" applyBorder="1" applyAlignment="1" applyProtection="1">
      <alignment horizontal="center" vertical="center" textRotation="90" wrapText="1"/>
    </xf>
    <xf numFmtId="0" fontId="0" fillId="0" borderId="28" xfId="0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0" fillId="0" borderId="28" xfId="0" applyFill="1" applyBorder="1" applyProtection="1"/>
    <xf numFmtId="0" fontId="25" fillId="0" borderId="0" xfId="0" applyFont="1" applyFill="1" applyProtection="1"/>
    <xf numFmtId="0" fontId="9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3" fillId="0" borderId="0" xfId="1" quotePrefix="1" applyFont="1" applyAlignment="1">
      <alignment horizontal="center" vertical="center"/>
    </xf>
    <xf numFmtId="0" fontId="13" fillId="0" borderId="0" xfId="1" quotePrefix="1" applyFont="1" applyAlignment="1">
      <alignment horizontal="left" vertical="center"/>
    </xf>
    <xf numFmtId="0" fontId="7" fillId="0" borderId="1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8" fillId="0" borderId="1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 indent="1"/>
      <protection locked="0"/>
    </xf>
    <xf numFmtId="0" fontId="2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right" vertical="center"/>
    </xf>
    <xf numFmtId="0" fontId="26" fillId="0" borderId="0" xfId="0" applyFont="1" applyFill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28" fillId="0" borderId="28" xfId="0" applyFont="1" applyFill="1" applyBorder="1" applyAlignment="1" applyProtection="1">
      <alignment horizontal="center" vertical="center" wrapText="1"/>
    </xf>
    <xf numFmtId="0" fontId="28" fillId="0" borderId="29" xfId="0" applyFont="1" applyFill="1" applyBorder="1" applyAlignment="1" applyProtection="1">
      <alignment horizontal="center" vertical="center" wrapText="1"/>
    </xf>
    <xf numFmtId="0" fontId="28" fillId="0" borderId="30" xfId="0" applyFont="1" applyFill="1" applyBorder="1" applyAlignment="1" applyProtection="1">
      <alignment horizontal="center" vertical="center" wrapText="1"/>
    </xf>
    <xf numFmtId="0" fontId="28" fillId="0" borderId="31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textRotation="90" wrapText="1"/>
    </xf>
    <xf numFmtId="0" fontId="27" fillId="0" borderId="34" xfId="0" applyFont="1" applyFill="1" applyBorder="1" applyAlignment="1" applyProtection="1">
      <alignment horizontal="center" vertical="center" textRotation="90" wrapText="1"/>
    </xf>
    <xf numFmtId="0" fontId="27" fillId="0" borderId="28" xfId="0" applyFont="1" applyFill="1" applyBorder="1" applyAlignment="1" applyProtection="1">
      <alignment horizontal="center" vertical="center"/>
    </xf>
    <xf numFmtId="0" fontId="30" fillId="0" borderId="0" xfId="0" applyFont="1" applyFill="1" applyProtection="1"/>
    <xf numFmtId="0" fontId="30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29" fillId="0" borderId="0" xfId="0" applyFont="1" applyFill="1" applyAlignment="1" applyProtection="1">
      <alignment horizontal="center"/>
    </xf>
    <xf numFmtId="0" fontId="25" fillId="0" borderId="28" xfId="0" applyFont="1" applyFill="1" applyBorder="1" applyAlignment="1" applyProtection="1">
      <alignment horizontal="center" vertical="center"/>
    </xf>
    <xf numFmtId="0" fontId="32" fillId="0" borderId="28" xfId="0" applyFont="1" applyFill="1" applyBorder="1" applyAlignment="1" applyProtection="1">
      <alignment horizontal="center" vertical="center" wrapText="1"/>
    </xf>
    <xf numFmtId="0" fontId="31" fillId="0" borderId="28" xfId="0" applyFont="1" applyFill="1" applyBorder="1" applyAlignment="1" applyProtection="1">
      <alignment horizontal="center" vertical="center" wrapText="1"/>
    </xf>
    <xf numFmtId="0" fontId="31" fillId="0" borderId="35" xfId="0" applyFont="1" applyFill="1" applyBorder="1" applyAlignment="1" applyProtection="1">
      <alignment horizontal="center" vertical="center" wrapText="1"/>
    </xf>
    <xf numFmtId="0" fontId="31" fillId="0" borderId="36" xfId="0" applyFont="1" applyFill="1" applyBorder="1" applyAlignment="1" applyProtection="1">
      <alignment horizontal="center" vertical="center" wrapText="1"/>
    </xf>
    <xf numFmtId="0" fontId="31" fillId="0" borderId="37" xfId="0" applyFont="1" applyFill="1" applyBorder="1" applyAlignment="1" applyProtection="1">
      <alignment horizontal="center" vertical="center" wrapText="1"/>
    </xf>
    <xf numFmtId="0" fontId="31" fillId="0" borderId="32" xfId="0" applyFont="1" applyFill="1" applyBorder="1" applyAlignment="1" applyProtection="1">
      <alignment horizontal="center" vertical="center" wrapText="1"/>
    </xf>
    <xf numFmtId="0" fontId="31" fillId="0" borderId="34" xfId="0" applyFont="1" applyFill="1" applyBorder="1" applyAlignment="1" applyProtection="1">
      <alignment horizontal="center" vertical="center" wrapText="1"/>
    </xf>
    <xf numFmtId="0" fontId="31" fillId="0" borderId="28" xfId="0" applyFont="1" applyFill="1" applyBorder="1" applyAlignment="1" applyProtection="1">
      <alignment horizontal="center" vertical="center" textRotation="90" wrapText="1"/>
    </xf>
    <xf numFmtId="0" fontId="0" fillId="0" borderId="28" xfId="0" applyFill="1" applyBorder="1" applyProtection="1"/>
    <xf numFmtId="0" fontId="25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25" fillId="0" borderId="0" xfId="0" applyFont="1" applyFill="1" applyAlignment="1" applyProtection="1">
      <alignment horizontal="center"/>
    </xf>
  </cellXfs>
  <cellStyles count="11">
    <cellStyle name="Bình thường" xfId="0" builtinId="0"/>
    <cellStyle name="Comma0" xfId="2" xr:uid="{00000000-0005-0000-0000-000000000000}"/>
    <cellStyle name="Currency0" xfId="3" xr:uid="{00000000-0005-0000-0000-000001000000}"/>
    <cellStyle name="Date" xfId="4" xr:uid="{00000000-0005-0000-0000-000002000000}"/>
    <cellStyle name="Fixed" xfId="5" xr:uid="{00000000-0005-0000-0000-000003000000}"/>
    <cellStyle name="Header1" xfId="6" xr:uid="{00000000-0005-0000-0000-000004000000}"/>
    <cellStyle name="Header2" xfId="7" xr:uid="{00000000-0005-0000-0000-000005000000}"/>
    <cellStyle name="Heading 1 2" xfId="8" xr:uid="{00000000-0005-0000-0000-000006000000}"/>
    <cellStyle name="Heading 2 2" xfId="9" xr:uid="{00000000-0005-0000-0000-000007000000}"/>
    <cellStyle name="Normal 2" xfId="1" xr:uid="{00000000-0005-0000-0000-000009000000}"/>
    <cellStyle name="Total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tabSelected="1" topLeftCell="A28" workbookViewId="0">
      <selection activeCell="I38" sqref="I38:N38"/>
    </sheetView>
  </sheetViews>
  <sheetFormatPr defaultRowHeight="13.5" x14ac:dyDescent="0.15"/>
  <cols>
    <col min="1" max="1" width="4.53515625" customWidth="1"/>
    <col min="2" max="2" width="25.25390625" customWidth="1"/>
    <col min="3" max="3" width="8.94921875" customWidth="1"/>
    <col min="4" max="4" width="4.53515625" customWidth="1"/>
    <col min="5" max="5" width="6.25" customWidth="1"/>
    <col min="6" max="6" width="6.12890625" customWidth="1"/>
    <col min="7" max="7" width="17.0390625" customWidth="1"/>
    <col min="8" max="8" width="7.96484375" hidden="1" customWidth="1"/>
    <col min="9" max="9" width="19.734375" customWidth="1"/>
    <col min="10" max="10" width="5.8828125" hidden="1" customWidth="1"/>
    <col min="11" max="11" width="10.05078125" customWidth="1"/>
    <col min="12" max="12" width="8.45703125" customWidth="1"/>
    <col min="13" max="13" width="5.515625" customWidth="1"/>
    <col min="14" max="14" width="5.8828125" customWidth="1"/>
    <col min="15" max="15" width="13.73046875" bestFit="1" customWidth="1"/>
  </cols>
  <sheetData>
    <row r="1" spans="1:15" ht="15" x14ac:dyDescent="0.2">
      <c r="A1" s="80" t="s">
        <v>0</v>
      </c>
      <c r="B1" s="80"/>
      <c r="C1" s="80"/>
      <c r="D1" s="80"/>
      <c r="E1" s="80"/>
      <c r="F1" s="1"/>
      <c r="G1" s="1"/>
      <c r="H1" s="1"/>
      <c r="I1" s="81" t="s">
        <v>1</v>
      </c>
      <c r="J1" s="81"/>
      <c r="K1" s="81"/>
      <c r="L1" s="81"/>
      <c r="M1" s="81"/>
      <c r="N1" s="81"/>
      <c r="O1" s="81"/>
    </row>
    <row r="2" spans="1:15" ht="15" x14ac:dyDescent="0.2">
      <c r="A2" s="82" t="s">
        <v>95</v>
      </c>
      <c r="B2" s="82"/>
      <c r="C2" s="82"/>
      <c r="D2" s="82"/>
      <c r="E2" s="82"/>
      <c r="F2" s="1"/>
      <c r="G2" s="1"/>
      <c r="H2" s="1"/>
      <c r="I2" s="83" t="s">
        <v>2</v>
      </c>
      <c r="J2" s="83"/>
      <c r="K2" s="83"/>
      <c r="L2" s="83"/>
      <c r="M2" s="83"/>
      <c r="N2" s="83"/>
      <c r="O2" s="83"/>
    </row>
    <row r="3" spans="1:15" ht="18" x14ac:dyDescent="0.15">
      <c r="A3" s="78" t="s">
        <v>96</v>
      </c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</row>
    <row r="4" spans="1:15" ht="21" x14ac:dyDescent="0.15">
      <c r="A4" s="77" t="s">
        <v>194</v>
      </c>
      <c r="B4" s="78"/>
      <c r="C4" s="78"/>
      <c r="D4" s="78"/>
      <c r="E4" s="78"/>
      <c r="F4" s="78"/>
      <c r="G4" s="78"/>
      <c r="H4" s="78"/>
      <c r="I4" s="79"/>
      <c r="J4" s="78"/>
      <c r="K4" s="78"/>
      <c r="L4" s="78"/>
      <c r="M4" s="78"/>
      <c r="N4" s="78"/>
      <c r="O4" s="78"/>
    </row>
    <row r="5" spans="1:15" x14ac:dyDescent="0.15">
      <c r="A5" s="86" t="s">
        <v>3</v>
      </c>
      <c r="B5" s="88" t="s">
        <v>4</v>
      </c>
      <c r="C5" s="90" t="s">
        <v>5</v>
      </c>
      <c r="D5" s="90" t="s">
        <v>6</v>
      </c>
      <c r="E5" s="92" t="s">
        <v>7</v>
      </c>
      <c r="F5" s="96" t="s">
        <v>8</v>
      </c>
      <c r="G5" s="96" t="s">
        <v>9</v>
      </c>
      <c r="H5" s="98" t="s">
        <v>10</v>
      </c>
      <c r="I5" s="100" t="s">
        <v>11</v>
      </c>
      <c r="J5" s="100" t="s">
        <v>12</v>
      </c>
      <c r="K5" s="90" t="s">
        <v>13</v>
      </c>
      <c r="L5" s="90" t="s">
        <v>14</v>
      </c>
      <c r="M5" s="92" t="s">
        <v>15</v>
      </c>
      <c r="N5" s="102" t="s">
        <v>16</v>
      </c>
      <c r="O5" s="98" t="s">
        <v>17</v>
      </c>
    </row>
    <row r="6" spans="1:15" x14ac:dyDescent="0.15">
      <c r="A6" s="87"/>
      <c r="B6" s="89"/>
      <c r="C6" s="91"/>
      <c r="D6" s="91"/>
      <c r="E6" s="93"/>
      <c r="F6" s="97"/>
      <c r="G6" s="97"/>
      <c r="H6" s="99"/>
      <c r="I6" s="101"/>
      <c r="J6" s="101"/>
      <c r="K6" s="91"/>
      <c r="L6" s="91"/>
      <c r="M6" s="91"/>
      <c r="N6" s="103"/>
      <c r="O6" s="99"/>
    </row>
    <row r="7" spans="1:15" ht="14.25" x14ac:dyDescent="0.15">
      <c r="A7" s="21">
        <v>1</v>
      </c>
      <c r="B7" s="17"/>
      <c r="C7" s="18">
        <v>3</v>
      </c>
      <c r="D7" s="18">
        <v>4</v>
      </c>
      <c r="E7" s="18">
        <v>5</v>
      </c>
      <c r="F7" s="16">
        <v>6</v>
      </c>
      <c r="G7" s="24">
        <v>7</v>
      </c>
      <c r="H7" s="19">
        <v>8</v>
      </c>
      <c r="I7" s="24">
        <v>9</v>
      </c>
      <c r="J7" s="16">
        <v>10</v>
      </c>
      <c r="K7" s="18">
        <v>11</v>
      </c>
      <c r="L7" s="18">
        <v>12</v>
      </c>
      <c r="M7" s="18">
        <v>13</v>
      </c>
      <c r="N7" s="20">
        <v>14</v>
      </c>
      <c r="O7" s="20">
        <v>15</v>
      </c>
    </row>
    <row r="8" spans="1:15" x14ac:dyDescent="0.15">
      <c r="A8" s="53">
        <v>1</v>
      </c>
      <c r="B8" s="54" t="s">
        <v>58</v>
      </c>
      <c r="C8" s="54"/>
      <c r="D8" s="55" t="s">
        <v>52</v>
      </c>
      <c r="E8" s="55" t="s">
        <v>19</v>
      </c>
      <c r="F8" s="55">
        <v>1</v>
      </c>
      <c r="G8" s="56" t="s">
        <v>63</v>
      </c>
      <c r="H8" s="55" t="s">
        <v>57</v>
      </c>
      <c r="I8" s="56" t="s">
        <v>67</v>
      </c>
      <c r="J8" s="55"/>
      <c r="K8" s="55" t="s">
        <v>26</v>
      </c>
      <c r="L8" s="55" t="s">
        <v>25</v>
      </c>
      <c r="M8" s="55"/>
      <c r="N8" s="55"/>
      <c r="O8" s="55" t="s">
        <v>73</v>
      </c>
    </row>
    <row r="9" spans="1:15" x14ac:dyDescent="0.15">
      <c r="A9" s="53">
        <v>2</v>
      </c>
      <c r="B9" s="54" t="s">
        <v>59</v>
      </c>
      <c r="C9" s="54"/>
      <c r="D9" s="55" t="s">
        <v>52</v>
      </c>
      <c r="E9" s="55" t="s">
        <v>19</v>
      </c>
      <c r="F9" s="55">
        <v>2</v>
      </c>
      <c r="G9" s="56" t="s">
        <v>64</v>
      </c>
      <c r="H9" s="55" t="s">
        <v>54</v>
      </c>
      <c r="I9" s="56" t="s">
        <v>68</v>
      </c>
      <c r="J9" s="55"/>
      <c r="K9" s="55" t="s">
        <v>22</v>
      </c>
      <c r="L9" s="55" t="s">
        <v>23</v>
      </c>
      <c r="M9" s="55"/>
      <c r="N9" s="55"/>
      <c r="O9" s="55" t="s">
        <v>74</v>
      </c>
    </row>
    <row r="10" spans="1:15" x14ac:dyDescent="0.15">
      <c r="A10" s="53">
        <v>3</v>
      </c>
      <c r="B10" s="54" t="s">
        <v>60</v>
      </c>
      <c r="C10" s="57"/>
      <c r="D10" s="55" t="s">
        <v>52</v>
      </c>
      <c r="E10" s="55" t="s">
        <v>19</v>
      </c>
      <c r="F10" s="55">
        <v>3</v>
      </c>
      <c r="G10" s="56" t="s">
        <v>53</v>
      </c>
      <c r="H10" s="55" t="s">
        <v>54</v>
      </c>
      <c r="I10" s="56" t="s">
        <v>69</v>
      </c>
      <c r="J10" s="55"/>
      <c r="K10" s="55" t="s">
        <v>21</v>
      </c>
      <c r="L10" s="55" t="s">
        <v>20</v>
      </c>
      <c r="M10" s="55"/>
      <c r="N10" s="55"/>
      <c r="O10" s="55" t="s">
        <v>75</v>
      </c>
    </row>
    <row r="11" spans="1:15" x14ac:dyDescent="0.15">
      <c r="A11" s="53">
        <v>4</v>
      </c>
      <c r="B11" s="54" t="s">
        <v>61</v>
      </c>
      <c r="C11" s="54"/>
      <c r="D11" s="55" t="s">
        <v>52</v>
      </c>
      <c r="E11" s="55" t="s">
        <v>19</v>
      </c>
      <c r="F11" s="55">
        <v>4</v>
      </c>
      <c r="G11" s="56" t="s">
        <v>65</v>
      </c>
      <c r="H11" s="55" t="s">
        <v>55</v>
      </c>
      <c r="I11" s="56" t="s">
        <v>70</v>
      </c>
      <c r="J11" s="55"/>
      <c r="K11" s="55" t="s">
        <v>31</v>
      </c>
      <c r="L11" s="55" t="s">
        <v>30</v>
      </c>
      <c r="M11" s="55"/>
      <c r="N11" s="55"/>
      <c r="O11" s="55" t="s">
        <v>76</v>
      </c>
    </row>
    <row r="12" spans="1:15" x14ac:dyDescent="0.15">
      <c r="A12" s="53">
        <v>5</v>
      </c>
      <c r="B12" s="54" t="s">
        <v>62</v>
      </c>
      <c r="C12" s="57"/>
      <c r="D12" s="55" t="s">
        <v>18</v>
      </c>
      <c r="E12" s="55" t="s">
        <v>19</v>
      </c>
      <c r="F12" s="55">
        <v>5</v>
      </c>
      <c r="G12" s="56" t="s">
        <v>66</v>
      </c>
      <c r="H12" s="55" t="s">
        <v>54</v>
      </c>
      <c r="I12" s="56" t="s">
        <v>71</v>
      </c>
      <c r="J12" s="55"/>
      <c r="K12" s="55" t="s">
        <v>32</v>
      </c>
      <c r="L12" s="55" t="s">
        <v>30</v>
      </c>
      <c r="M12" s="55"/>
      <c r="N12" s="55"/>
      <c r="O12" s="55" t="s">
        <v>77</v>
      </c>
    </row>
    <row r="13" spans="1:15" x14ac:dyDescent="0.15">
      <c r="A13" s="53">
        <v>6</v>
      </c>
      <c r="B13" s="54"/>
      <c r="C13" s="54"/>
      <c r="D13" s="55"/>
      <c r="E13" s="55"/>
      <c r="F13" s="55"/>
      <c r="G13" s="56"/>
      <c r="H13" s="55"/>
      <c r="I13" s="56"/>
      <c r="J13" s="55"/>
      <c r="K13" s="55"/>
      <c r="L13" s="55"/>
      <c r="M13" s="55"/>
      <c r="N13" s="55"/>
      <c r="O13" s="55"/>
    </row>
    <row r="14" spans="1:15" x14ac:dyDescent="0.15">
      <c r="A14" s="53">
        <v>7</v>
      </c>
      <c r="B14" s="54"/>
      <c r="C14" s="54"/>
      <c r="D14" s="55"/>
      <c r="E14" s="55"/>
      <c r="F14" s="55"/>
      <c r="G14" s="56"/>
      <c r="H14" s="55"/>
      <c r="I14" s="56"/>
      <c r="J14" s="55"/>
      <c r="K14" s="55"/>
      <c r="L14" s="55"/>
      <c r="M14" s="55"/>
      <c r="N14" s="55"/>
      <c r="O14" s="55"/>
    </row>
    <row r="15" spans="1:15" x14ac:dyDescent="0.15">
      <c r="A15" s="53">
        <v>8</v>
      </c>
      <c r="B15" s="54"/>
      <c r="C15" s="54"/>
      <c r="D15" s="55"/>
      <c r="E15" s="55"/>
      <c r="F15" s="55"/>
      <c r="G15" s="56"/>
      <c r="H15" s="55"/>
      <c r="I15" s="56"/>
      <c r="J15" s="55"/>
      <c r="K15" s="55"/>
      <c r="L15" s="55"/>
      <c r="M15" s="55"/>
      <c r="N15" s="55"/>
      <c r="O15" s="55"/>
    </row>
    <row r="16" spans="1:15" x14ac:dyDescent="0.15">
      <c r="A16" s="53">
        <v>9</v>
      </c>
      <c r="B16" s="54"/>
      <c r="C16" s="54"/>
      <c r="D16" s="55"/>
      <c r="E16" s="55"/>
      <c r="F16" s="55"/>
      <c r="G16" s="56"/>
      <c r="H16" s="55"/>
      <c r="I16" s="56"/>
      <c r="J16" s="55"/>
      <c r="K16" s="56"/>
      <c r="L16" s="56"/>
      <c r="M16" s="55"/>
      <c r="N16" s="55"/>
      <c r="O16" s="55"/>
    </row>
    <row r="17" spans="1:15" s="42" customFormat="1" ht="18" x14ac:dyDescent="0.2">
      <c r="A17" s="38"/>
      <c r="B17" s="39"/>
      <c r="C17" s="37"/>
      <c r="D17" s="104"/>
      <c r="E17" s="104"/>
      <c r="F17" s="5"/>
      <c r="G17" s="38"/>
      <c r="H17" s="38"/>
      <c r="I17" s="105"/>
      <c r="J17" s="105"/>
      <c r="K17" s="8"/>
      <c r="L17" s="40"/>
      <c r="M17" s="40"/>
      <c r="N17" s="41"/>
      <c r="O17" s="41"/>
    </row>
    <row r="18" spans="1:15" ht="18" x14ac:dyDescent="0.2">
      <c r="A18" s="1"/>
      <c r="B18" s="7"/>
      <c r="C18" s="43" t="s">
        <v>33</v>
      </c>
      <c r="D18" s="44">
        <f>COUNTIFS(D8:D16,"=X",E8:E16,"=Hoa")</f>
        <v>0</v>
      </c>
      <c r="E18" s="5"/>
      <c r="F18" s="5"/>
      <c r="G18" s="1"/>
      <c r="H18" s="1"/>
      <c r="I18" s="34"/>
      <c r="J18" s="34"/>
      <c r="K18" s="8"/>
      <c r="L18" s="9"/>
      <c r="M18" s="9"/>
      <c r="N18" s="3"/>
      <c r="O18" s="3"/>
    </row>
    <row r="19" spans="1:15" ht="18" x14ac:dyDescent="0.2">
      <c r="A19" s="1"/>
      <c r="B19" s="7"/>
      <c r="C19" s="1"/>
      <c r="D19" s="5"/>
      <c r="E19" s="5"/>
      <c r="F19" s="5"/>
      <c r="G19" s="27"/>
      <c r="H19" s="5"/>
      <c r="I19" s="94"/>
      <c r="J19" s="95"/>
      <c r="K19" s="8"/>
      <c r="L19" s="9"/>
      <c r="M19" s="9"/>
      <c r="N19" s="3"/>
      <c r="O19" s="3"/>
    </row>
    <row r="20" spans="1:15" ht="21.75" thickBot="1" x14ac:dyDescent="0.3">
      <c r="A20" s="1"/>
      <c r="B20" s="14" t="s">
        <v>56</v>
      </c>
      <c r="C20" s="12">
        <f>A16</f>
        <v>9</v>
      </c>
      <c r="D20" s="109" t="s">
        <v>34</v>
      </c>
      <c r="E20" s="109"/>
      <c r="F20" s="109"/>
      <c r="G20" s="1"/>
      <c r="H20" s="5"/>
      <c r="I20" s="1"/>
      <c r="J20" s="1"/>
      <c r="K20" s="8"/>
      <c r="L20" s="9"/>
      <c r="M20" s="9"/>
      <c r="N20" s="3"/>
      <c r="O20" s="3"/>
    </row>
    <row r="21" spans="1:15" ht="15" x14ac:dyDescent="0.2">
      <c r="A21" s="1"/>
      <c r="B21" s="28" t="s">
        <v>35</v>
      </c>
      <c r="C21" s="31">
        <f>COUNTIFS($K$8:$K$16,1,$L$8:$L$16,11)</f>
        <v>0</v>
      </c>
      <c r="D21" s="110">
        <f>SUM(C21:C36)</f>
        <v>1</v>
      </c>
      <c r="E21" s="111"/>
      <c r="F21" s="1"/>
      <c r="G21" s="23"/>
      <c r="H21" s="35"/>
      <c r="I21" s="1"/>
      <c r="J21" s="1"/>
      <c r="K21" s="1"/>
      <c r="L21" s="1"/>
      <c r="M21" s="1"/>
      <c r="N21" s="1"/>
      <c r="O21" s="1"/>
    </row>
    <row r="22" spans="1:15" ht="15" x14ac:dyDescent="0.2">
      <c r="A22" s="1"/>
      <c r="B22" s="29" t="s">
        <v>36</v>
      </c>
      <c r="C22" s="32">
        <f>COUNTIFS($K$8:$K$16,2,$L$8:$L$16,11)</f>
        <v>0</v>
      </c>
      <c r="D22" s="112"/>
      <c r="E22" s="113"/>
      <c r="F22" s="4"/>
      <c r="G22" s="23"/>
      <c r="H22" s="4"/>
      <c r="I22" s="1"/>
      <c r="J22" s="1"/>
      <c r="K22" s="1"/>
      <c r="L22" s="1"/>
      <c r="M22" s="1"/>
      <c r="N22" s="1"/>
      <c r="O22" s="1"/>
    </row>
    <row r="23" spans="1:15" ht="18" x14ac:dyDescent="0.2">
      <c r="A23" s="1"/>
      <c r="B23" s="29" t="s">
        <v>37</v>
      </c>
      <c r="C23" s="32">
        <f>COUNTIFS($K$8:$K$16,3,$L$8:$L$16,11)</f>
        <v>0</v>
      </c>
      <c r="D23" s="112"/>
      <c r="E23" s="113"/>
      <c r="F23" s="2"/>
      <c r="G23" s="23"/>
      <c r="H23" s="2"/>
      <c r="I23" s="25"/>
      <c r="J23" s="15"/>
      <c r="K23" s="11"/>
      <c r="L23" s="11"/>
      <c r="M23" s="11"/>
      <c r="N23" s="10"/>
      <c r="O23" s="10"/>
    </row>
    <row r="24" spans="1:15" ht="18" x14ac:dyDescent="0.2">
      <c r="A24" s="1"/>
      <c r="B24" s="29" t="s">
        <v>38</v>
      </c>
      <c r="C24" s="32">
        <f>COUNTIFS($K$8:$K$16,4,$L$8:$L$16,11)</f>
        <v>0</v>
      </c>
      <c r="D24" s="112"/>
      <c r="E24" s="113"/>
      <c r="F24" s="2"/>
      <c r="G24" s="23"/>
      <c r="H24" s="2"/>
      <c r="I24" s="25"/>
      <c r="J24" s="15"/>
      <c r="K24" s="11"/>
      <c r="L24" s="11"/>
      <c r="M24" s="11"/>
      <c r="N24" s="10"/>
      <c r="O24" s="10"/>
    </row>
    <row r="25" spans="1:15" ht="18" x14ac:dyDescent="0.2">
      <c r="A25" s="1"/>
      <c r="B25" s="29" t="s">
        <v>39</v>
      </c>
      <c r="C25" s="32">
        <f>COUNTIFS($K$8:$K$16,5,$L$8:$L$16,11)</f>
        <v>0</v>
      </c>
      <c r="D25" s="112"/>
      <c r="E25" s="113"/>
      <c r="F25" s="1"/>
      <c r="G25" s="23"/>
      <c r="H25" s="1"/>
      <c r="I25" s="1"/>
      <c r="J25" s="116"/>
      <c r="K25" s="116"/>
      <c r="L25" s="116"/>
      <c r="M25" s="116"/>
      <c r="N25" s="116"/>
      <c r="O25" s="116"/>
    </row>
    <row r="26" spans="1:15" ht="18" x14ac:dyDescent="0.2">
      <c r="B26" s="29" t="s">
        <v>40</v>
      </c>
      <c r="C26" s="32">
        <f>COUNTIFS($K$8:$K$16,6,$L$8:$L$16,11)</f>
        <v>0</v>
      </c>
      <c r="D26" s="112"/>
      <c r="E26" s="113"/>
      <c r="F26" s="1"/>
      <c r="G26" s="23"/>
      <c r="H26" s="1"/>
      <c r="I26" s="25"/>
      <c r="J26" s="15"/>
      <c r="K26" s="11"/>
      <c r="L26" s="11"/>
      <c r="M26" s="11"/>
      <c r="N26" s="10"/>
      <c r="O26" s="10"/>
    </row>
    <row r="27" spans="1:15" ht="15" x14ac:dyDescent="0.2">
      <c r="B27" s="29" t="s">
        <v>41</v>
      </c>
      <c r="C27" s="32">
        <f>COUNTIFS($K$8:$K$16,7,$L$8:$L$16,11)</f>
        <v>0</v>
      </c>
      <c r="D27" s="112"/>
      <c r="E27" s="113"/>
      <c r="F27" s="1"/>
      <c r="G27" s="23"/>
      <c r="H27" s="1"/>
      <c r="I27" s="1"/>
      <c r="J27" s="1"/>
      <c r="K27" s="1"/>
      <c r="L27" s="1"/>
      <c r="M27" s="1"/>
      <c r="N27" s="1"/>
      <c r="O27" s="1"/>
    </row>
    <row r="28" spans="1:15" ht="15" x14ac:dyDescent="0.2">
      <c r="B28" s="29" t="s">
        <v>42</v>
      </c>
      <c r="C28" s="32">
        <f>COUNTIFS($K$8:$K$16,8,$L$8:$L$16,11)</f>
        <v>0</v>
      </c>
      <c r="D28" s="112"/>
      <c r="E28" s="113"/>
      <c r="F28" s="1"/>
      <c r="G28" s="23"/>
      <c r="H28" s="1"/>
      <c r="I28" s="1"/>
      <c r="J28" s="1"/>
      <c r="K28" s="1"/>
      <c r="L28" s="1"/>
      <c r="M28" s="1"/>
      <c r="N28" s="1"/>
      <c r="O28" s="1"/>
    </row>
    <row r="29" spans="1:15" ht="15" x14ac:dyDescent="0.2">
      <c r="B29" s="29" t="s">
        <v>43</v>
      </c>
      <c r="C29" s="32">
        <f>COUNTIFS($K$8:$K$16,9,$L$8:$L$16,11)</f>
        <v>0</v>
      </c>
      <c r="D29" s="112"/>
      <c r="E29" s="113"/>
      <c r="F29" s="1"/>
      <c r="G29" s="23"/>
      <c r="H29" s="1"/>
      <c r="I29" s="1"/>
      <c r="J29" s="6"/>
      <c r="K29" s="8"/>
      <c r="L29" s="13"/>
      <c r="M29" s="13"/>
      <c r="N29" s="6"/>
      <c r="O29" s="6"/>
    </row>
    <row r="30" spans="1:15" ht="15" x14ac:dyDescent="0.2">
      <c r="B30" s="29" t="s">
        <v>44</v>
      </c>
      <c r="C30" s="32">
        <f>COUNTIFS($K$8:$K$16,10,$L$8:$L$16,11)</f>
        <v>0</v>
      </c>
      <c r="D30" s="112"/>
      <c r="E30" s="113"/>
      <c r="F30" s="1"/>
      <c r="G30" s="23"/>
      <c r="H30" s="1"/>
      <c r="I30" s="1"/>
      <c r="J30" s="1"/>
      <c r="K30" s="1"/>
      <c r="L30" s="1"/>
      <c r="M30" s="1"/>
      <c r="N30" s="1"/>
      <c r="O30" s="1"/>
    </row>
    <row r="31" spans="1:15" ht="15" x14ac:dyDescent="0.2">
      <c r="B31" s="29" t="s">
        <v>45</v>
      </c>
      <c r="C31" s="32">
        <f>COUNTIFS($K$8:$K$16,11,$L$8:$L$16,11)</f>
        <v>0</v>
      </c>
      <c r="D31" s="112"/>
      <c r="E31" s="113"/>
      <c r="F31" s="1"/>
      <c r="G31" s="23"/>
      <c r="H31" s="1"/>
      <c r="I31" s="1"/>
      <c r="J31" s="1"/>
      <c r="K31" s="1"/>
      <c r="L31" s="1"/>
      <c r="M31" s="1"/>
      <c r="N31" s="1"/>
      <c r="O31" s="1"/>
    </row>
    <row r="32" spans="1:15" ht="15" x14ac:dyDescent="0.2">
      <c r="B32" s="29" t="s">
        <v>46</v>
      </c>
      <c r="C32" s="32">
        <f>COUNTIFS($K$8:$K$16,12,$L$8:$L$16,11)</f>
        <v>0</v>
      </c>
      <c r="D32" s="112"/>
      <c r="E32" s="113"/>
      <c r="F32" s="1"/>
      <c r="G32" s="23"/>
      <c r="H32" s="1"/>
      <c r="I32" s="1"/>
      <c r="J32" s="1"/>
      <c r="K32" s="1"/>
      <c r="L32" s="1"/>
      <c r="M32" s="1"/>
      <c r="N32" s="1"/>
      <c r="O32" s="1"/>
    </row>
    <row r="33" spans="2:15" ht="15" x14ac:dyDescent="0.2">
      <c r="B33" s="29" t="s">
        <v>47</v>
      </c>
      <c r="C33" s="32">
        <f>COUNTIFS($K$8:$K$16,13,$L$8:$L$16,11)</f>
        <v>0</v>
      </c>
      <c r="D33" s="112"/>
      <c r="E33" s="113"/>
      <c r="F33" s="1"/>
      <c r="G33" s="23"/>
      <c r="H33" s="1"/>
      <c r="I33" s="26"/>
      <c r="J33" s="36"/>
      <c r="K33" s="1"/>
      <c r="L33" s="9"/>
      <c r="M33" s="9"/>
      <c r="N33" s="3"/>
      <c r="O33" s="3"/>
    </row>
    <row r="34" spans="2:15" ht="15" x14ac:dyDescent="0.2">
      <c r="B34" s="29" t="s">
        <v>48</v>
      </c>
      <c r="C34" s="32">
        <f>COUNTIFS($K$8:$K$16,14,$L$8:$L$16,11)</f>
        <v>1</v>
      </c>
      <c r="D34" s="112"/>
      <c r="E34" s="113"/>
      <c r="F34" s="1"/>
      <c r="G34" s="23"/>
      <c r="H34" s="1"/>
      <c r="I34" s="26"/>
      <c r="J34" s="36"/>
      <c r="K34" s="1"/>
      <c r="L34" s="9"/>
      <c r="M34" s="9"/>
      <c r="N34" s="3"/>
      <c r="O34" s="3"/>
    </row>
    <row r="35" spans="2:15" ht="15" x14ac:dyDescent="0.2">
      <c r="B35" s="29" t="s">
        <v>49</v>
      </c>
      <c r="C35" s="32">
        <f>COUNTIFS($K$8:$K$16,15,$L$8:$L$16,11)</f>
        <v>0</v>
      </c>
      <c r="D35" s="112"/>
      <c r="E35" s="113"/>
      <c r="F35" s="1"/>
      <c r="G35" s="23"/>
      <c r="H35" s="1"/>
      <c r="I35" s="26"/>
      <c r="J35" s="36"/>
      <c r="K35" s="1"/>
      <c r="L35" s="9"/>
      <c r="M35" s="9"/>
      <c r="N35" s="3"/>
      <c r="O35" s="3"/>
    </row>
    <row r="36" spans="2:15" ht="15.75" thickBot="1" x14ac:dyDescent="0.25">
      <c r="B36" s="30" t="s">
        <v>50</v>
      </c>
      <c r="C36" s="33">
        <f>COUNTIFS($K$8:$K$16,16,$L$8:$L$16,11)</f>
        <v>0</v>
      </c>
      <c r="D36" s="114"/>
      <c r="E36" s="115"/>
      <c r="F36" s="1"/>
      <c r="G36" s="23"/>
      <c r="H36" s="1"/>
      <c r="I36" s="26"/>
      <c r="J36" s="36"/>
      <c r="K36" s="1"/>
      <c r="L36" s="9"/>
      <c r="M36" s="9"/>
      <c r="N36" s="3"/>
      <c r="O36" s="3"/>
    </row>
    <row r="37" spans="2:15" ht="15.75" thickBot="1" x14ac:dyDescent="0.25">
      <c r="B37" s="1"/>
      <c r="C37" s="1"/>
      <c r="D37" s="1"/>
      <c r="E37" s="1"/>
      <c r="F37" s="1"/>
      <c r="G37" s="1"/>
      <c r="H37" s="1"/>
      <c r="I37" s="26"/>
      <c r="J37" s="36"/>
      <c r="K37" s="1"/>
      <c r="L37" s="9"/>
      <c r="M37" s="9"/>
      <c r="N37" s="3"/>
      <c r="O37" s="3"/>
    </row>
    <row r="38" spans="2:15" ht="18" x14ac:dyDescent="0.2">
      <c r="B38" s="45" t="s">
        <v>78</v>
      </c>
      <c r="C38" s="46">
        <f>COUNTIF($L$8:$L$16,1)</f>
        <v>0</v>
      </c>
      <c r="D38" s="106">
        <f>SUM(C38:C61)</f>
        <v>5</v>
      </c>
      <c r="E38" s="1"/>
      <c r="F38" s="1"/>
      <c r="G38" s="1"/>
      <c r="H38" s="1"/>
      <c r="I38" s="117" t="s">
        <v>197</v>
      </c>
      <c r="J38" s="117"/>
      <c r="K38" s="117"/>
      <c r="L38" s="117"/>
      <c r="M38" s="117"/>
      <c r="N38" s="117"/>
      <c r="O38" s="3"/>
    </row>
    <row r="39" spans="2:15" ht="18" x14ac:dyDescent="0.2">
      <c r="B39" s="47" t="s">
        <v>79</v>
      </c>
      <c r="C39" s="22">
        <f>COUNTIF($L$8:$L$16,2)</f>
        <v>0</v>
      </c>
      <c r="D39" s="107"/>
      <c r="E39" s="1"/>
      <c r="F39" s="1"/>
      <c r="G39" s="1"/>
      <c r="H39" s="1"/>
      <c r="I39" s="116" t="s">
        <v>51</v>
      </c>
      <c r="J39" s="116"/>
      <c r="K39" s="116"/>
      <c r="L39" s="116"/>
      <c r="M39" s="116"/>
      <c r="N39" s="116"/>
      <c r="O39" s="3"/>
    </row>
    <row r="40" spans="2:15" ht="15" x14ac:dyDescent="0.2">
      <c r="B40" s="47" t="s">
        <v>80</v>
      </c>
      <c r="C40" s="48">
        <f>COUNTIF($L$8:$L$16,3)</f>
        <v>0</v>
      </c>
      <c r="D40" s="107"/>
      <c r="E40" s="1"/>
      <c r="F40" s="1"/>
      <c r="G40" s="1"/>
      <c r="H40" s="1"/>
      <c r="I40" s="26"/>
      <c r="J40" s="36"/>
      <c r="K40" s="1"/>
      <c r="L40" s="9"/>
      <c r="M40" s="9"/>
      <c r="N40" s="3"/>
      <c r="O40" s="3"/>
    </row>
    <row r="41" spans="2:15" ht="15" x14ac:dyDescent="0.2">
      <c r="B41" s="47" t="s">
        <v>81</v>
      </c>
      <c r="C41" s="48">
        <f>COUNTIF($L$8:$L$16,4)</f>
        <v>0</v>
      </c>
      <c r="D41" s="107"/>
      <c r="E41" s="1"/>
      <c r="F41" s="1"/>
      <c r="G41" s="1"/>
      <c r="H41" s="1"/>
      <c r="I41" s="26"/>
      <c r="J41" s="36"/>
      <c r="K41" s="1"/>
      <c r="L41" s="9"/>
      <c r="M41" s="9"/>
      <c r="N41" s="3"/>
      <c r="O41" s="3"/>
    </row>
    <row r="42" spans="2:15" ht="15" x14ac:dyDescent="0.2">
      <c r="B42" s="47" t="s">
        <v>82</v>
      </c>
      <c r="C42" s="48">
        <f>COUNTIF($L$8:$L$16,5)</f>
        <v>0</v>
      </c>
      <c r="D42" s="107"/>
      <c r="I42" s="26"/>
      <c r="J42" s="36"/>
      <c r="K42" s="1"/>
      <c r="L42" s="9"/>
      <c r="M42" s="9"/>
      <c r="N42" s="3"/>
      <c r="O42" s="3"/>
    </row>
    <row r="43" spans="2:15" ht="15" x14ac:dyDescent="0.2">
      <c r="B43" s="47" t="s">
        <v>83</v>
      </c>
      <c r="C43" s="48">
        <f>COUNTIF($L$8:$L$16,6)</f>
        <v>1</v>
      </c>
      <c r="D43" s="107"/>
      <c r="I43" s="26"/>
      <c r="J43" s="36"/>
      <c r="K43" s="1"/>
      <c r="L43" s="9"/>
      <c r="M43" s="9"/>
      <c r="N43" s="3"/>
      <c r="O43" s="3"/>
    </row>
    <row r="44" spans="2:15" ht="15" x14ac:dyDescent="0.2">
      <c r="B44" s="47" t="s">
        <v>84</v>
      </c>
      <c r="C44" s="48">
        <f>COUNTIF($L$8:$L$16,7)</f>
        <v>0</v>
      </c>
      <c r="D44" s="107"/>
      <c r="I44" s="26"/>
      <c r="J44" s="36"/>
      <c r="K44" s="1"/>
      <c r="L44" s="9"/>
      <c r="M44" s="9"/>
      <c r="N44" s="3"/>
      <c r="O44" s="3"/>
    </row>
    <row r="45" spans="2:15" x14ac:dyDescent="0.15">
      <c r="B45" s="47" t="s">
        <v>85</v>
      </c>
      <c r="C45" s="48">
        <f>COUNTIF($L$8:$L$16,8)</f>
        <v>0</v>
      </c>
      <c r="D45" s="107"/>
      <c r="I45" s="26"/>
      <c r="J45" s="36"/>
      <c r="N45" s="3"/>
      <c r="O45" s="3"/>
    </row>
    <row r="46" spans="2:15" x14ac:dyDescent="0.15">
      <c r="B46" s="47" t="s">
        <v>86</v>
      </c>
      <c r="C46" s="48">
        <f>COUNTIF($L$8:$L$16,9)</f>
        <v>0</v>
      </c>
      <c r="D46" s="107"/>
      <c r="I46" s="26"/>
      <c r="J46" s="36"/>
      <c r="N46" s="3"/>
      <c r="O46" s="3"/>
    </row>
    <row r="47" spans="2:15" x14ac:dyDescent="0.15">
      <c r="B47" s="47" t="s">
        <v>87</v>
      </c>
      <c r="C47" s="48">
        <f>COUNTIF($L$8:$L$16,10)</f>
        <v>0</v>
      </c>
      <c r="D47" s="107"/>
      <c r="I47" s="26"/>
      <c r="J47" s="36"/>
      <c r="N47" s="3"/>
      <c r="O47" s="3"/>
    </row>
    <row r="48" spans="2:15" x14ac:dyDescent="0.15">
      <c r="B48" s="47" t="s">
        <v>88</v>
      </c>
      <c r="C48" s="48">
        <f>COUNTIF($L$8:$L$16,11)</f>
        <v>1</v>
      </c>
      <c r="D48" s="107"/>
      <c r="I48" s="26"/>
      <c r="J48" s="36"/>
      <c r="N48" s="3"/>
      <c r="O48" s="3"/>
    </row>
    <row r="49" spans="2:15" x14ac:dyDescent="0.15">
      <c r="B49" s="47" t="s">
        <v>89</v>
      </c>
      <c r="C49" s="48">
        <f>COUNTIF($L$8:$L$16,12)</f>
        <v>0</v>
      </c>
      <c r="D49" s="107"/>
      <c r="I49" s="26"/>
      <c r="J49" s="36"/>
      <c r="N49" s="3"/>
      <c r="O49" s="3"/>
    </row>
    <row r="50" spans="2:15" ht="14.25" x14ac:dyDescent="0.15">
      <c r="B50" s="49" t="s">
        <v>27</v>
      </c>
      <c r="C50" s="48">
        <f>COUNTIF($L$8:$L$16,"Bình Thạnh")</f>
        <v>0</v>
      </c>
      <c r="D50" s="107"/>
      <c r="I50" s="26"/>
      <c r="J50" s="36"/>
      <c r="N50" s="3"/>
      <c r="O50" s="3"/>
    </row>
    <row r="51" spans="2:15" x14ac:dyDescent="0.15">
      <c r="B51" s="50" t="s">
        <v>72</v>
      </c>
      <c r="C51" s="48">
        <f>COUNTIF($L$8:$L$16,"Phú Nhuận")</f>
        <v>0</v>
      </c>
      <c r="D51" s="107"/>
      <c r="I51" s="26"/>
      <c r="J51" s="36"/>
      <c r="N51" s="3"/>
      <c r="O51" s="3"/>
    </row>
    <row r="52" spans="2:15" x14ac:dyDescent="0.15">
      <c r="B52" s="50" t="s">
        <v>91</v>
      </c>
      <c r="C52" s="48">
        <f>COUNTIF($L$8:$L$16,"Thủ Đức")</f>
        <v>0</v>
      </c>
      <c r="D52" s="107"/>
      <c r="I52" s="26"/>
      <c r="J52" s="36"/>
      <c r="N52" s="3"/>
      <c r="O52" s="3"/>
    </row>
    <row r="53" spans="2:15" x14ac:dyDescent="0.15">
      <c r="B53" s="50" t="s">
        <v>90</v>
      </c>
      <c r="C53" s="48">
        <f>COUNTIF($L$8:$L$16,"Gò vấp")</f>
        <v>0</v>
      </c>
      <c r="D53" s="107"/>
      <c r="I53" s="26"/>
      <c r="J53" s="36"/>
      <c r="N53" s="3"/>
      <c r="O53" s="3"/>
    </row>
    <row r="54" spans="2:15" x14ac:dyDescent="0.15">
      <c r="B54" s="50" t="s">
        <v>30</v>
      </c>
      <c r="C54" s="48">
        <f>COUNTIF($L$8:$L$16,"Tân phú")</f>
        <v>2</v>
      </c>
      <c r="D54" s="107"/>
      <c r="I54" s="26"/>
      <c r="J54" s="36"/>
      <c r="N54" s="3"/>
      <c r="O54" s="3"/>
    </row>
    <row r="55" spans="2:15" x14ac:dyDescent="0.15">
      <c r="B55" s="50" t="s">
        <v>25</v>
      </c>
      <c r="C55" s="48">
        <f>COUNTIF($L$8:$L$16,"Bình tân")</f>
        <v>1</v>
      </c>
      <c r="D55" s="107"/>
      <c r="I55" s="26"/>
      <c r="J55" s="36"/>
      <c r="N55" s="3"/>
      <c r="O55" s="3"/>
    </row>
    <row r="56" spans="2:15" x14ac:dyDescent="0.15">
      <c r="B56" s="50" t="s">
        <v>29</v>
      </c>
      <c r="C56" s="48">
        <f>COUNTIF($L$8:$L$16,"Tân Bình")</f>
        <v>0</v>
      </c>
      <c r="D56" s="107"/>
      <c r="I56" s="26"/>
      <c r="J56" s="36"/>
      <c r="N56" s="3"/>
      <c r="O56" s="3"/>
    </row>
    <row r="57" spans="2:15" x14ac:dyDescent="0.15">
      <c r="B57" s="50" t="s">
        <v>92</v>
      </c>
      <c r="C57" s="48">
        <f>COUNTIF($L$8:$L$16,"Hóc môn")</f>
        <v>0</v>
      </c>
      <c r="D57" s="107"/>
      <c r="I57" s="26"/>
      <c r="J57" s="36"/>
      <c r="N57" s="3"/>
      <c r="O57" s="3"/>
    </row>
    <row r="58" spans="2:15" x14ac:dyDescent="0.15">
      <c r="B58" s="50" t="s">
        <v>93</v>
      </c>
      <c r="C58" s="48">
        <f>COUNTIF($L$8:$L$16,"Cần giờ")</f>
        <v>0</v>
      </c>
      <c r="D58" s="107"/>
      <c r="I58" s="26"/>
      <c r="J58" s="36"/>
      <c r="N58" s="3"/>
      <c r="O58" s="3"/>
    </row>
    <row r="59" spans="2:15" x14ac:dyDescent="0.15">
      <c r="B59" s="50" t="s">
        <v>94</v>
      </c>
      <c r="C59" s="48">
        <f>COUNTIF($L$8:$L$16,"Nhà bè")</f>
        <v>0</v>
      </c>
      <c r="D59" s="107"/>
      <c r="I59" s="26"/>
      <c r="J59" s="36"/>
      <c r="N59" s="3"/>
      <c r="O59" s="3"/>
    </row>
    <row r="60" spans="2:15" x14ac:dyDescent="0.15">
      <c r="B60" s="50" t="s">
        <v>24</v>
      </c>
      <c r="C60" s="48">
        <f>COUNTIF($L$8:$L$16,"Bình chánh")</f>
        <v>0</v>
      </c>
      <c r="D60" s="107"/>
      <c r="I60" s="26"/>
      <c r="J60" s="36"/>
      <c r="N60" s="3"/>
      <c r="O60" s="3"/>
    </row>
    <row r="61" spans="2:15" ht="14.25" thickBot="1" x14ac:dyDescent="0.2">
      <c r="B61" s="51" t="s">
        <v>28</v>
      </c>
      <c r="C61" s="52">
        <f>COUNTIF($L$8:$L$16,"Củ chi")</f>
        <v>0</v>
      </c>
      <c r="D61" s="108"/>
      <c r="I61" s="26"/>
      <c r="J61" s="36"/>
      <c r="N61" s="3"/>
      <c r="O61" s="3"/>
    </row>
    <row r="62" spans="2:15" x14ac:dyDescent="0.15">
      <c r="I62" s="26"/>
      <c r="J62" s="36"/>
      <c r="N62" s="3"/>
      <c r="O62" s="3"/>
    </row>
    <row r="63" spans="2:15" x14ac:dyDescent="0.15">
      <c r="I63" s="26"/>
      <c r="J63" s="36"/>
      <c r="N63" s="3"/>
      <c r="O63" s="3"/>
    </row>
    <row r="64" spans="2:15" x14ac:dyDescent="0.15">
      <c r="I64" s="26"/>
      <c r="J64" s="36"/>
      <c r="N64" s="3"/>
      <c r="O64" s="3"/>
    </row>
    <row r="65" spans="9:15" x14ac:dyDescent="0.15">
      <c r="I65" s="26"/>
      <c r="J65" s="36"/>
      <c r="N65" s="3"/>
      <c r="O65" s="3"/>
    </row>
    <row r="66" spans="9:15" x14ac:dyDescent="0.15">
      <c r="I66" s="26"/>
      <c r="J66" s="36"/>
      <c r="N66" s="3"/>
      <c r="O66" s="3"/>
    </row>
    <row r="67" spans="9:15" x14ac:dyDescent="0.15">
      <c r="I67" s="26"/>
      <c r="J67" s="36"/>
      <c r="N67" s="3"/>
      <c r="O67" s="3"/>
    </row>
    <row r="68" spans="9:15" x14ac:dyDescent="0.15">
      <c r="I68" s="26"/>
      <c r="J68" s="36"/>
      <c r="N68" s="3"/>
      <c r="O68" s="3"/>
    </row>
    <row r="69" spans="9:15" ht="15" x14ac:dyDescent="0.2">
      <c r="I69" s="26"/>
      <c r="J69" s="36"/>
      <c r="K69" s="1"/>
      <c r="L69" s="9"/>
      <c r="M69" s="9"/>
      <c r="N69" s="3"/>
      <c r="O69" s="3"/>
    </row>
    <row r="70" spans="9:15" ht="15" x14ac:dyDescent="0.2">
      <c r="I70" s="26"/>
      <c r="J70" s="36"/>
      <c r="K70" s="1"/>
      <c r="L70" s="9"/>
      <c r="M70" s="9"/>
      <c r="N70" s="3"/>
      <c r="O70" s="3"/>
    </row>
    <row r="71" spans="9:15" ht="15" x14ac:dyDescent="0.2">
      <c r="I71" s="26"/>
      <c r="J71" s="36"/>
      <c r="K71" s="1"/>
      <c r="L71" s="9"/>
      <c r="M71" s="9"/>
      <c r="N71" s="3"/>
      <c r="O71" s="3"/>
    </row>
    <row r="72" spans="9:15" ht="15" x14ac:dyDescent="0.2">
      <c r="I72" s="26"/>
      <c r="J72" s="36"/>
      <c r="K72" s="1"/>
      <c r="L72" s="9"/>
      <c r="M72" s="9"/>
      <c r="N72" s="3"/>
      <c r="O72" s="3"/>
    </row>
    <row r="73" spans="9:15" ht="15" x14ac:dyDescent="0.2">
      <c r="I73" s="26"/>
      <c r="J73" s="36"/>
      <c r="K73" s="1"/>
      <c r="L73" s="9"/>
      <c r="M73" s="9"/>
      <c r="N73" s="3"/>
      <c r="O73" s="3"/>
    </row>
    <row r="74" spans="9:15" ht="15" x14ac:dyDescent="0.2">
      <c r="I74" s="26"/>
      <c r="J74" s="36"/>
      <c r="K74" s="1"/>
      <c r="L74" s="9"/>
      <c r="M74" s="9"/>
      <c r="N74" s="3"/>
      <c r="O74" s="3"/>
    </row>
    <row r="75" spans="9:15" ht="15" x14ac:dyDescent="0.2">
      <c r="I75" s="26"/>
      <c r="J75" s="36"/>
      <c r="K75" s="1"/>
      <c r="L75" s="9"/>
      <c r="M75" s="9"/>
      <c r="N75" s="3"/>
      <c r="O75" s="3"/>
    </row>
    <row r="76" spans="9:15" ht="15" x14ac:dyDescent="0.2">
      <c r="I76" s="26"/>
      <c r="J76" s="36"/>
      <c r="K76" s="1"/>
      <c r="L76" s="9"/>
      <c r="M76" s="9"/>
      <c r="N76" s="3"/>
      <c r="O76" s="3"/>
    </row>
    <row r="77" spans="9:15" ht="15" x14ac:dyDescent="0.2">
      <c r="I77" s="26"/>
      <c r="J77" s="36"/>
      <c r="K77" s="1"/>
      <c r="L77" s="9"/>
      <c r="M77" s="9"/>
      <c r="N77" s="3"/>
      <c r="O77" s="3"/>
    </row>
    <row r="78" spans="9:15" ht="15" x14ac:dyDescent="0.2">
      <c r="I78" s="26"/>
      <c r="J78" s="36"/>
      <c r="K78" s="1"/>
      <c r="L78" s="9"/>
      <c r="M78" s="9"/>
      <c r="N78" s="3"/>
      <c r="O78" s="3"/>
    </row>
    <row r="79" spans="9:15" ht="15" x14ac:dyDescent="0.2">
      <c r="I79" s="26"/>
      <c r="J79" s="36"/>
      <c r="K79" s="1"/>
      <c r="L79" s="9"/>
      <c r="M79" s="9"/>
      <c r="N79" s="3"/>
      <c r="O79" s="3"/>
    </row>
    <row r="80" spans="9:15" ht="15" x14ac:dyDescent="0.2">
      <c r="I80" s="26"/>
      <c r="J80" s="36"/>
      <c r="K80" s="1"/>
      <c r="L80" s="9"/>
      <c r="M80" s="9"/>
      <c r="N80" s="3"/>
      <c r="O80" s="3"/>
    </row>
    <row r="81" spans="9:15" ht="15" x14ac:dyDescent="0.2">
      <c r="I81" s="26"/>
      <c r="J81" s="36"/>
      <c r="K81" s="1"/>
      <c r="L81" s="9"/>
      <c r="M81" s="9"/>
      <c r="N81" s="3"/>
      <c r="O81" s="3"/>
    </row>
    <row r="82" spans="9:15" ht="15" x14ac:dyDescent="0.2">
      <c r="I82" s="26"/>
      <c r="J82" s="36"/>
      <c r="K82" s="1"/>
      <c r="L82" s="9"/>
      <c r="M82" s="9"/>
      <c r="N82" s="3"/>
      <c r="O82" s="3"/>
    </row>
    <row r="83" spans="9:15" ht="15" x14ac:dyDescent="0.2">
      <c r="I83" s="26"/>
      <c r="J83" s="36"/>
      <c r="K83" s="1"/>
      <c r="L83" s="9"/>
      <c r="M83" s="9"/>
      <c r="N83" s="3"/>
      <c r="O83" s="3"/>
    </row>
    <row r="84" spans="9:15" ht="15" x14ac:dyDescent="0.2">
      <c r="I84" s="26"/>
      <c r="J84" s="36"/>
      <c r="K84" s="1"/>
      <c r="L84" s="9"/>
      <c r="M84" s="9"/>
      <c r="N84" s="3"/>
      <c r="O84" s="3"/>
    </row>
    <row r="85" spans="9:15" ht="15" x14ac:dyDescent="0.2">
      <c r="I85" s="26"/>
      <c r="J85" s="36"/>
      <c r="K85" s="1"/>
      <c r="L85" s="9"/>
      <c r="M85" s="9"/>
      <c r="N85" s="3"/>
      <c r="O85" s="3"/>
    </row>
    <row r="86" spans="9:15" ht="15" x14ac:dyDescent="0.2">
      <c r="I86" s="26"/>
      <c r="J86" s="36"/>
      <c r="K86" s="1"/>
      <c r="L86" s="9"/>
      <c r="M86" s="9"/>
      <c r="N86" s="3"/>
      <c r="O86" s="3"/>
    </row>
    <row r="87" spans="9:15" ht="15" x14ac:dyDescent="0.2">
      <c r="I87" s="26"/>
      <c r="J87" s="36"/>
      <c r="K87" s="1"/>
      <c r="L87" s="9"/>
      <c r="M87" s="9"/>
      <c r="N87" s="3"/>
      <c r="O87" s="3"/>
    </row>
    <row r="88" spans="9:15" ht="15" x14ac:dyDescent="0.2">
      <c r="I88" s="26"/>
      <c r="J88" s="36"/>
      <c r="K88" s="1"/>
      <c r="L88" s="9"/>
      <c r="M88" s="9"/>
      <c r="N88" s="3"/>
      <c r="O88" s="3"/>
    </row>
    <row r="89" spans="9:15" ht="15" x14ac:dyDescent="0.2">
      <c r="I89" s="26"/>
      <c r="J89" s="36"/>
      <c r="K89" s="1"/>
      <c r="L89" s="9"/>
      <c r="M89" s="9"/>
      <c r="N89" s="3"/>
      <c r="O89" s="3"/>
    </row>
    <row r="90" spans="9:15" ht="15" x14ac:dyDescent="0.2">
      <c r="I90" s="26"/>
      <c r="J90" s="36"/>
      <c r="K90" s="1"/>
      <c r="L90" s="9"/>
      <c r="M90" s="9"/>
      <c r="N90" s="3"/>
      <c r="O90" s="3"/>
    </row>
    <row r="91" spans="9:15" ht="15" x14ac:dyDescent="0.2">
      <c r="I91" s="26"/>
      <c r="J91" s="36"/>
      <c r="K91" s="1"/>
      <c r="L91" s="9"/>
      <c r="M91" s="9"/>
      <c r="N91" s="3"/>
      <c r="O91" s="3"/>
    </row>
    <row r="92" spans="9:15" ht="15" x14ac:dyDescent="0.2">
      <c r="I92" s="26"/>
      <c r="J92" s="36"/>
      <c r="K92" s="1"/>
      <c r="L92" s="9"/>
      <c r="M92" s="9"/>
      <c r="N92" s="3"/>
      <c r="O92" s="3"/>
    </row>
    <row r="93" spans="9:15" ht="15" x14ac:dyDescent="0.2">
      <c r="I93" s="26"/>
      <c r="J93" s="36"/>
      <c r="K93" s="1"/>
      <c r="L93" s="9"/>
      <c r="M93" s="9"/>
      <c r="N93" s="3"/>
      <c r="O93" s="3"/>
    </row>
    <row r="94" spans="9:15" ht="15" x14ac:dyDescent="0.2">
      <c r="I94" s="26"/>
      <c r="J94" s="36"/>
      <c r="K94" s="1"/>
      <c r="L94" s="9"/>
      <c r="M94" s="9"/>
      <c r="N94" s="3"/>
      <c r="O94" s="3"/>
    </row>
    <row r="95" spans="9:15" ht="15" x14ac:dyDescent="0.2">
      <c r="I95" s="26"/>
      <c r="J95" s="36"/>
      <c r="K95" s="1"/>
      <c r="L95" s="9"/>
      <c r="M95" s="9"/>
      <c r="N95" s="3"/>
      <c r="O95" s="3"/>
    </row>
    <row r="96" spans="9:15" ht="15" x14ac:dyDescent="0.2">
      <c r="I96" s="26"/>
      <c r="J96" s="36"/>
      <c r="K96" s="1"/>
      <c r="L96" s="9"/>
      <c r="M96" s="9"/>
      <c r="N96" s="3"/>
      <c r="O96" s="3"/>
    </row>
    <row r="97" spans="9:15" ht="15" x14ac:dyDescent="0.2">
      <c r="I97" s="26"/>
      <c r="J97" s="36"/>
      <c r="K97" s="1"/>
      <c r="L97" s="9"/>
      <c r="M97" s="9"/>
      <c r="N97" s="3"/>
      <c r="O97" s="3"/>
    </row>
    <row r="98" spans="9:15" ht="15" x14ac:dyDescent="0.2">
      <c r="I98" s="26"/>
      <c r="J98" s="36"/>
      <c r="K98" s="1"/>
      <c r="L98" s="9"/>
      <c r="M98" s="9"/>
      <c r="N98" s="3"/>
      <c r="O98" s="3"/>
    </row>
    <row r="99" spans="9:15" ht="15" x14ac:dyDescent="0.2">
      <c r="I99" s="26"/>
      <c r="J99" s="36"/>
      <c r="K99" s="1"/>
      <c r="L99" s="9"/>
      <c r="M99" s="9"/>
      <c r="N99" s="3"/>
      <c r="O99" s="3"/>
    </row>
    <row r="100" spans="9:15" ht="15" x14ac:dyDescent="0.2">
      <c r="I100" s="26"/>
      <c r="J100" s="36"/>
      <c r="K100" s="1"/>
      <c r="L100" s="9"/>
      <c r="M100" s="9"/>
      <c r="N100" s="3"/>
      <c r="O100" s="3"/>
    </row>
    <row r="101" spans="9:15" ht="15" x14ac:dyDescent="0.2">
      <c r="I101" s="26"/>
      <c r="J101" s="36"/>
      <c r="K101" s="1"/>
      <c r="L101" s="9"/>
      <c r="M101" s="9"/>
      <c r="N101" s="3"/>
      <c r="O101" s="3"/>
    </row>
    <row r="102" spans="9:15" ht="15" x14ac:dyDescent="0.2">
      <c r="I102" s="26"/>
      <c r="J102" s="36"/>
      <c r="K102" s="1"/>
      <c r="L102" s="9"/>
      <c r="M102" s="9"/>
      <c r="N102" s="3"/>
      <c r="O102" s="3"/>
    </row>
    <row r="103" spans="9:15" ht="15" x14ac:dyDescent="0.2">
      <c r="I103" s="26"/>
      <c r="J103" s="36"/>
      <c r="K103" s="1"/>
      <c r="L103" s="9"/>
      <c r="M103" s="9"/>
      <c r="N103" s="3"/>
      <c r="O103" s="3"/>
    </row>
    <row r="104" spans="9:15" ht="15" x14ac:dyDescent="0.2">
      <c r="I104" s="26"/>
      <c r="J104" s="36"/>
      <c r="K104" s="1"/>
      <c r="L104" s="9"/>
      <c r="M104" s="9"/>
      <c r="N104" s="3"/>
      <c r="O104" s="3"/>
    </row>
    <row r="105" spans="9:15" ht="15" x14ac:dyDescent="0.2">
      <c r="I105" s="26"/>
      <c r="J105" s="36"/>
      <c r="K105" s="1"/>
      <c r="L105" s="9"/>
      <c r="M105" s="9"/>
      <c r="N105" s="3"/>
      <c r="O105" s="3"/>
    </row>
    <row r="106" spans="9:15" ht="15" x14ac:dyDescent="0.2">
      <c r="I106" s="26"/>
      <c r="J106" s="36"/>
      <c r="K106" s="1"/>
      <c r="L106" s="9"/>
      <c r="M106" s="9"/>
      <c r="N106" s="3"/>
      <c r="O106" s="3"/>
    </row>
    <row r="107" spans="9:15" ht="15" x14ac:dyDescent="0.2">
      <c r="I107" s="26"/>
      <c r="J107" s="36"/>
      <c r="K107" s="1"/>
      <c r="L107" s="9"/>
      <c r="M107" s="9"/>
      <c r="N107" s="3"/>
      <c r="O107" s="3"/>
    </row>
    <row r="108" spans="9:15" ht="15" x14ac:dyDescent="0.2">
      <c r="I108" s="26"/>
      <c r="J108" s="36"/>
      <c r="K108" s="1"/>
      <c r="L108" s="9"/>
      <c r="M108" s="9"/>
      <c r="N108" s="3"/>
      <c r="O108" s="3"/>
    </row>
    <row r="109" spans="9:15" ht="15" x14ac:dyDescent="0.2">
      <c r="I109" s="26"/>
      <c r="J109" s="36"/>
      <c r="K109" s="1"/>
      <c r="L109" s="9"/>
      <c r="M109" s="9"/>
      <c r="N109" s="3"/>
      <c r="O109" s="3"/>
    </row>
    <row r="110" spans="9:15" ht="15" x14ac:dyDescent="0.2">
      <c r="I110" s="26"/>
      <c r="J110" s="36"/>
      <c r="K110" s="1"/>
      <c r="L110" s="9"/>
      <c r="M110" s="9"/>
      <c r="N110" s="3"/>
      <c r="O110" s="3"/>
    </row>
    <row r="111" spans="9:15" ht="15" x14ac:dyDescent="0.2">
      <c r="I111" s="26"/>
      <c r="J111" s="36"/>
      <c r="K111" s="1"/>
      <c r="L111" s="9"/>
      <c r="M111" s="9"/>
      <c r="N111" s="3"/>
      <c r="O111" s="3"/>
    </row>
    <row r="112" spans="9:15" ht="15" x14ac:dyDescent="0.2">
      <c r="I112" s="26"/>
      <c r="J112" s="36"/>
      <c r="K112" s="1"/>
      <c r="L112" s="9"/>
      <c r="M112" s="9"/>
      <c r="N112" s="3"/>
      <c r="O112" s="3"/>
    </row>
    <row r="113" spans="9:15" ht="15" x14ac:dyDescent="0.2">
      <c r="I113" s="26"/>
      <c r="J113" s="36"/>
      <c r="K113" s="1"/>
      <c r="L113" s="9"/>
      <c r="M113" s="9"/>
      <c r="N113" s="3"/>
      <c r="O113" s="3"/>
    </row>
    <row r="114" spans="9:15" ht="15" x14ac:dyDescent="0.2">
      <c r="I114" s="26"/>
      <c r="J114" s="36"/>
      <c r="K114" s="1"/>
      <c r="L114" s="9"/>
      <c r="M114" s="9"/>
      <c r="N114" s="3"/>
      <c r="O114" s="3"/>
    </row>
    <row r="115" spans="9:15" ht="15" x14ac:dyDescent="0.2">
      <c r="I115" s="26"/>
      <c r="J115" s="36"/>
      <c r="K115" s="1"/>
      <c r="L115" s="9"/>
      <c r="M115" s="9"/>
      <c r="N115" s="3"/>
      <c r="O115" s="3"/>
    </row>
    <row r="116" spans="9:15" ht="15" x14ac:dyDescent="0.2">
      <c r="I116" s="26"/>
      <c r="J116" s="36"/>
      <c r="K116" s="1"/>
      <c r="L116" s="9"/>
      <c r="M116" s="9"/>
      <c r="N116" s="3"/>
      <c r="O116" s="3"/>
    </row>
    <row r="117" spans="9:15" ht="15" x14ac:dyDescent="0.2">
      <c r="I117" s="26"/>
      <c r="J117" s="36"/>
      <c r="K117" s="1"/>
      <c r="L117" s="9"/>
      <c r="M117" s="9"/>
      <c r="N117" s="3"/>
      <c r="O117" s="3"/>
    </row>
    <row r="118" spans="9:15" ht="15" x14ac:dyDescent="0.2">
      <c r="I118" s="26"/>
      <c r="J118" s="36"/>
      <c r="K118" s="1"/>
      <c r="L118" s="9"/>
      <c r="M118" s="9"/>
      <c r="N118" s="3"/>
      <c r="O118" s="3"/>
    </row>
    <row r="119" spans="9:15" ht="15" x14ac:dyDescent="0.2">
      <c r="I119" s="26"/>
      <c r="J119" s="36"/>
      <c r="K119" s="1"/>
      <c r="L119" s="9"/>
      <c r="M119" s="9"/>
      <c r="N119" s="3"/>
      <c r="O119" s="3"/>
    </row>
    <row r="120" spans="9:15" ht="15" x14ac:dyDescent="0.2">
      <c r="I120" s="26"/>
      <c r="J120" s="36"/>
      <c r="K120" s="1"/>
      <c r="L120" s="9"/>
      <c r="M120" s="9"/>
      <c r="N120" s="3"/>
      <c r="O120" s="3"/>
    </row>
    <row r="121" spans="9:15" ht="15" x14ac:dyDescent="0.2">
      <c r="I121" s="26"/>
      <c r="J121" s="36"/>
      <c r="K121" s="1"/>
      <c r="L121" s="9"/>
      <c r="M121" s="9"/>
      <c r="N121" s="3"/>
      <c r="O121" s="3"/>
    </row>
    <row r="122" spans="9:15" ht="15" x14ac:dyDescent="0.2">
      <c r="I122" s="26"/>
      <c r="J122" s="36"/>
      <c r="K122" s="1"/>
      <c r="L122" s="9"/>
      <c r="M122" s="9"/>
      <c r="N122" s="3"/>
      <c r="O122" s="3"/>
    </row>
    <row r="123" spans="9:15" ht="15" x14ac:dyDescent="0.2">
      <c r="I123" s="26"/>
      <c r="J123" s="36"/>
      <c r="K123" s="1"/>
      <c r="L123" s="9"/>
      <c r="M123" s="9"/>
      <c r="N123" s="3"/>
      <c r="O123" s="3"/>
    </row>
    <row r="124" spans="9:15" ht="15" x14ac:dyDescent="0.2">
      <c r="I124" s="26"/>
      <c r="J124" s="36"/>
      <c r="K124" s="1"/>
      <c r="L124" s="9"/>
      <c r="M124" s="9"/>
      <c r="N124" s="3"/>
      <c r="O124" s="3"/>
    </row>
    <row r="125" spans="9:15" ht="15" x14ac:dyDescent="0.2">
      <c r="I125" s="26"/>
      <c r="J125" s="36"/>
      <c r="K125" s="1"/>
      <c r="L125" s="9"/>
      <c r="M125" s="9"/>
      <c r="N125" s="3"/>
      <c r="O125" s="3"/>
    </row>
    <row r="126" spans="9:15" ht="15" x14ac:dyDescent="0.2">
      <c r="I126" s="26"/>
      <c r="J126" s="36"/>
      <c r="K126" s="1"/>
      <c r="L126" s="9"/>
      <c r="M126" s="9"/>
      <c r="N126" s="3"/>
      <c r="O126" s="3"/>
    </row>
    <row r="127" spans="9:15" ht="15" x14ac:dyDescent="0.2">
      <c r="I127" s="26"/>
      <c r="J127" s="36"/>
      <c r="K127" s="1"/>
      <c r="L127" s="9"/>
      <c r="M127" s="9"/>
      <c r="N127" s="3"/>
      <c r="O127" s="3"/>
    </row>
    <row r="128" spans="9:15" ht="15" x14ac:dyDescent="0.2">
      <c r="I128" s="26"/>
      <c r="J128" s="36"/>
      <c r="K128" s="1"/>
      <c r="L128" s="9"/>
      <c r="M128" s="9"/>
      <c r="N128" s="3"/>
      <c r="O128" s="3"/>
    </row>
    <row r="129" spans="9:15" ht="15" x14ac:dyDescent="0.2">
      <c r="I129" s="26"/>
      <c r="J129" s="36"/>
      <c r="K129" s="1"/>
      <c r="L129" s="9"/>
      <c r="M129" s="9"/>
      <c r="N129" s="3"/>
      <c r="O129" s="3"/>
    </row>
    <row r="130" spans="9:15" ht="15" x14ac:dyDescent="0.2">
      <c r="I130" s="26"/>
      <c r="J130" s="36"/>
      <c r="K130" s="1"/>
      <c r="L130" s="9"/>
      <c r="M130" s="9"/>
      <c r="N130" s="3"/>
      <c r="O130" s="3"/>
    </row>
  </sheetData>
  <autoFilter ref="A6:O18" xr:uid="{00000000-0009-0000-0000-000000000000}"/>
  <mergeCells count="30">
    <mergeCell ref="D38:D61"/>
    <mergeCell ref="D20:F20"/>
    <mergeCell ref="D21:E36"/>
    <mergeCell ref="J25:O25"/>
    <mergeCell ref="I38:N38"/>
    <mergeCell ref="I39:N39"/>
    <mergeCell ref="M5:M6"/>
    <mergeCell ref="N5:N6"/>
    <mergeCell ref="O5:O6"/>
    <mergeCell ref="D17:E17"/>
    <mergeCell ref="I17:J17"/>
    <mergeCell ref="K5:K6"/>
    <mergeCell ref="L5:L6"/>
    <mergeCell ref="F5:F6"/>
    <mergeCell ref="I19:J19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A4:O4"/>
    <mergeCell ref="A1:E1"/>
    <mergeCell ref="I1:O1"/>
    <mergeCell ref="A2:E2"/>
    <mergeCell ref="I2:O2"/>
    <mergeCell ref="A3:O3"/>
  </mergeCells>
  <pageMargins left="0.5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"/>
  <sheetViews>
    <sheetView workbookViewId="0">
      <selection activeCell="AE14" sqref="AE14"/>
    </sheetView>
  </sheetViews>
  <sheetFormatPr defaultRowHeight="13.5" x14ac:dyDescent="0.15"/>
  <cols>
    <col min="1" max="1" width="2.6953125" customWidth="1"/>
    <col min="2" max="2" width="14.09765625" customWidth="1"/>
    <col min="3" max="16" width="4.41015625" customWidth="1"/>
    <col min="17" max="17" width="5.76171875" customWidth="1"/>
    <col min="18" max="18" width="4.41015625" customWidth="1"/>
    <col min="19" max="19" width="5.76171875" customWidth="1"/>
    <col min="20" max="20" width="4.41015625" customWidth="1"/>
    <col min="21" max="21" width="5.76171875" customWidth="1"/>
    <col min="22" max="22" width="4.41015625" customWidth="1"/>
    <col min="23" max="23" width="5.76171875" customWidth="1"/>
    <col min="24" max="24" width="4.41015625" customWidth="1"/>
    <col min="25" max="25" width="5.76171875" customWidth="1"/>
    <col min="26" max="26" width="4.41015625" customWidth="1"/>
    <col min="27" max="27" width="5.76171875" customWidth="1"/>
    <col min="28" max="28" width="4.41015625" customWidth="1"/>
    <col min="29" max="29" width="5.76171875" customWidth="1"/>
  </cols>
  <sheetData>
    <row r="1" spans="1:29" x14ac:dyDescent="0.15">
      <c r="A1" s="118" t="s">
        <v>97</v>
      </c>
      <c r="B1" s="118"/>
      <c r="C1" s="120" t="s">
        <v>98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1" t="s">
        <v>99</v>
      </c>
      <c r="AA1" s="121"/>
      <c r="AB1" s="121"/>
      <c r="AC1" s="121"/>
    </row>
    <row r="2" spans="1:29" x14ac:dyDescent="0.15">
      <c r="A2" s="118" t="s">
        <v>100</v>
      </c>
      <c r="B2" s="118" t="s">
        <v>88</v>
      </c>
      <c r="C2" s="122" t="s">
        <v>195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58"/>
      <c r="AA2" s="58"/>
      <c r="AB2" s="58"/>
      <c r="AC2" s="58"/>
    </row>
    <row r="3" spans="1:29" x14ac:dyDescent="0.15">
      <c r="A3" s="118" t="s">
        <v>101</v>
      </c>
      <c r="B3" s="118" t="s">
        <v>102</v>
      </c>
      <c r="C3" s="119"/>
      <c r="D3" s="119"/>
      <c r="E3" s="119"/>
      <c r="F3" s="119"/>
      <c r="G3" s="59"/>
      <c r="H3" s="59"/>
      <c r="I3" s="59"/>
      <c r="J3" s="59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A3" s="61"/>
      <c r="AB3" s="61"/>
      <c r="AC3" s="61"/>
    </row>
    <row r="4" spans="1:29" x14ac:dyDescent="0.15">
      <c r="A4" s="123" t="s">
        <v>103</v>
      </c>
      <c r="B4" s="123" t="s">
        <v>104</v>
      </c>
      <c r="C4" s="123" t="s">
        <v>105</v>
      </c>
      <c r="D4" s="125" t="s">
        <v>106</v>
      </c>
      <c r="E4" s="125"/>
      <c r="F4" s="126" t="s">
        <v>107</v>
      </c>
      <c r="G4" s="127"/>
      <c r="H4" s="127"/>
      <c r="I4" s="127"/>
      <c r="J4" s="128"/>
      <c r="K4" s="127" t="s">
        <v>108</v>
      </c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6" t="s">
        <v>109</v>
      </c>
      <c r="W4" s="127"/>
      <c r="X4" s="127"/>
      <c r="Y4" s="128"/>
      <c r="Z4" s="125" t="s">
        <v>110</v>
      </c>
      <c r="AA4" s="125"/>
      <c r="AB4" s="125" t="s">
        <v>111</v>
      </c>
      <c r="AC4" s="125"/>
    </row>
    <row r="5" spans="1:29" ht="29.25" x14ac:dyDescent="0.15">
      <c r="A5" s="123"/>
      <c r="B5" s="123"/>
      <c r="C5" s="123"/>
      <c r="D5" s="129" t="s">
        <v>112</v>
      </c>
      <c r="E5" s="129" t="s">
        <v>113</v>
      </c>
      <c r="F5" s="129" t="s">
        <v>114</v>
      </c>
      <c r="G5" s="129" t="s">
        <v>115</v>
      </c>
      <c r="H5" s="129" t="s">
        <v>116</v>
      </c>
      <c r="I5" s="129" t="s">
        <v>117</v>
      </c>
      <c r="J5" s="129" t="s">
        <v>118</v>
      </c>
      <c r="K5" s="62" t="s">
        <v>119</v>
      </c>
      <c r="L5" s="62" t="s">
        <v>120</v>
      </c>
      <c r="M5" s="62" t="s">
        <v>121</v>
      </c>
      <c r="N5" s="62" t="s">
        <v>122</v>
      </c>
      <c r="O5" s="62" t="s">
        <v>123</v>
      </c>
      <c r="P5" s="123" t="s">
        <v>124</v>
      </c>
      <c r="Q5" s="123"/>
      <c r="R5" s="123" t="s">
        <v>125</v>
      </c>
      <c r="S5" s="123"/>
      <c r="T5" s="123" t="s">
        <v>126</v>
      </c>
      <c r="U5" s="123"/>
      <c r="V5" s="132" t="s">
        <v>127</v>
      </c>
      <c r="W5" s="132"/>
      <c r="X5" s="132" t="s">
        <v>128</v>
      </c>
      <c r="Y5" s="132"/>
      <c r="Z5" s="123" t="s">
        <v>129</v>
      </c>
      <c r="AA5" s="123" t="s">
        <v>130</v>
      </c>
      <c r="AB5" s="123" t="s">
        <v>129</v>
      </c>
      <c r="AC5" s="123" t="s">
        <v>130</v>
      </c>
    </row>
    <row r="6" spans="1:29" x14ac:dyDescent="0.15">
      <c r="A6" s="124"/>
      <c r="B6" s="124"/>
      <c r="C6" s="124"/>
      <c r="D6" s="130"/>
      <c r="E6" s="130"/>
      <c r="F6" s="130"/>
      <c r="G6" s="130"/>
      <c r="H6" s="130"/>
      <c r="I6" s="131"/>
      <c r="J6" s="130"/>
      <c r="K6" s="63" t="s">
        <v>129</v>
      </c>
      <c r="L6" s="63" t="s">
        <v>129</v>
      </c>
      <c r="M6" s="63" t="s">
        <v>129</v>
      </c>
      <c r="N6" s="63" t="s">
        <v>129</v>
      </c>
      <c r="O6" s="63" t="s">
        <v>129</v>
      </c>
      <c r="P6" s="63" t="s">
        <v>129</v>
      </c>
      <c r="Q6" s="63" t="s">
        <v>130</v>
      </c>
      <c r="R6" s="63" t="s">
        <v>129</v>
      </c>
      <c r="S6" s="63" t="s">
        <v>130</v>
      </c>
      <c r="T6" s="63" t="s">
        <v>129</v>
      </c>
      <c r="U6" s="63" t="s">
        <v>130</v>
      </c>
      <c r="V6" s="63" t="s">
        <v>129</v>
      </c>
      <c r="W6" s="63" t="s">
        <v>130</v>
      </c>
      <c r="X6" s="63" t="s">
        <v>129</v>
      </c>
      <c r="Y6" s="63" t="s">
        <v>130</v>
      </c>
      <c r="Z6" s="124"/>
      <c r="AA6" s="124"/>
      <c r="AB6" s="124"/>
      <c r="AC6" s="124"/>
    </row>
    <row r="7" spans="1:29" x14ac:dyDescent="0.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/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2">
        <v>15</v>
      </c>
      <c r="Q7" s="62">
        <v>16</v>
      </c>
      <c r="R7" s="62">
        <v>17</v>
      </c>
      <c r="S7" s="62">
        <v>18</v>
      </c>
      <c r="T7" s="62">
        <v>19</v>
      </c>
      <c r="U7" s="62">
        <v>20</v>
      </c>
      <c r="V7" s="62">
        <v>21</v>
      </c>
      <c r="W7" s="62">
        <v>22</v>
      </c>
      <c r="X7" s="62">
        <v>23</v>
      </c>
      <c r="Y7" s="62">
        <v>24</v>
      </c>
      <c r="Z7" s="62">
        <v>25</v>
      </c>
      <c r="AA7" s="62">
        <v>26</v>
      </c>
      <c r="AB7" s="62">
        <v>27</v>
      </c>
      <c r="AC7" s="62">
        <v>28</v>
      </c>
    </row>
    <row r="8" spans="1:29" x14ac:dyDescent="0.15">
      <c r="A8" s="64">
        <v>1</v>
      </c>
      <c r="B8" s="64" t="s">
        <v>131</v>
      </c>
      <c r="C8" s="64">
        <v>1</v>
      </c>
      <c r="D8" s="64">
        <v>34</v>
      </c>
      <c r="E8" s="64"/>
      <c r="F8" s="64">
        <v>28</v>
      </c>
      <c r="G8" s="64"/>
      <c r="H8" s="64"/>
      <c r="I8" s="64"/>
      <c r="J8" s="64">
        <v>0.82</v>
      </c>
      <c r="K8" s="64">
        <v>1</v>
      </c>
      <c r="L8" s="64">
        <v>2</v>
      </c>
      <c r="M8" s="64">
        <v>1</v>
      </c>
      <c r="N8" s="64">
        <v>1</v>
      </c>
      <c r="O8" s="64">
        <v>1</v>
      </c>
      <c r="P8" s="64">
        <v>1</v>
      </c>
      <c r="Q8" s="64">
        <v>60</v>
      </c>
      <c r="R8" s="64">
        <v>1</v>
      </c>
      <c r="S8" s="64">
        <v>120</v>
      </c>
      <c r="T8" s="64">
        <v>1</v>
      </c>
      <c r="U8" s="64">
        <v>24</v>
      </c>
      <c r="V8" s="64">
        <v>2</v>
      </c>
      <c r="W8" s="64">
        <v>64</v>
      </c>
      <c r="X8" s="64">
        <v>6</v>
      </c>
      <c r="Y8" s="64">
        <v>192</v>
      </c>
      <c r="Z8" s="64">
        <v>1</v>
      </c>
      <c r="AA8" s="64">
        <v>352</v>
      </c>
      <c r="AB8" s="64">
        <v>1</v>
      </c>
      <c r="AC8" s="64">
        <v>240</v>
      </c>
    </row>
    <row r="9" spans="1:29" x14ac:dyDescent="0.15">
      <c r="A9" s="64">
        <v>2</v>
      </c>
      <c r="B9" s="64" t="s">
        <v>132</v>
      </c>
      <c r="C9" s="64">
        <v>1</v>
      </c>
      <c r="D9" s="64">
        <v>14</v>
      </c>
      <c r="E9" s="64"/>
      <c r="F9" s="64">
        <v>14</v>
      </c>
      <c r="G9" s="64"/>
      <c r="H9" s="64"/>
      <c r="I9" s="64"/>
      <c r="J9" s="64">
        <v>1</v>
      </c>
      <c r="K9" s="64">
        <v>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36</v>
      </c>
      <c r="R9" s="64">
        <v>1</v>
      </c>
      <c r="S9" s="64">
        <v>29</v>
      </c>
      <c r="T9" s="64">
        <v>1</v>
      </c>
      <c r="U9" s="64">
        <v>29</v>
      </c>
      <c r="V9" s="64">
        <v>2</v>
      </c>
      <c r="W9" s="64">
        <v>20</v>
      </c>
      <c r="X9" s="64">
        <v>10</v>
      </c>
      <c r="Y9" s="64">
        <v>20</v>
      </c>
      <c r="Z9" s="64">
        <v>1</v>
      </c>
      <c r="AA9" s="64">
        <v>320</v>
      </c>
      <c r="AB9" s="64">
        <v>1</v>
      </c>
      <c r="AC9" s="64">
        <v>320</v>
      </c>
    </row>
    <row r="10" spans="1:29" x14ac:dyDescent="0.15">
      <c r="A10" s="64">
        <v>3</v>
      </c>
      <c r="B10" s="64" t="s">
        <v>133</v>
      </c>
      <c r="C10" s="64"/>
      <c r="D10" s="64"/>
      <c r="E10" s="64"/>
      <c r="F10" s="64"/>
      <c r="G10" s="64"/>
      <c r="H10" s="64"/>
      <c r="I10" s="64"/>
      <c r="J10" s="64">
        <v>0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spans="1:29" x14ac:dyDescent="0.15">
      <c r="A11" s="64">
        <v>4</v>
      </c>
      <c r="B11" s="64" t="s">
        <v>134</v>
      </c>
      <c r="C11" s="64">
        <v>1</v>
      </c>
      <c r="D11" s="64">
        <v>19</v>
      </c>
      <c r="E11" s="64"/>
      <c r="F11" s="64">
        <v>24</v>
      </c>
      <c r="G11" s="64"/>
      <c r="H11" s="64"/>
      <c r="I11" s="64"/>
      <c r="J11" s="64">
        <v>1.26</v>
      </c>
      <c r="K11" s="64">
        <v>1</v>
      </c>
      <c r="L11" s="64">
        <v>1</v>
      </c>
      <c r="M11" s="64">
        <v>1</v>
      </c>
      <c r="N11" s="64">
        <v>1</v>
      </c>
      <c r="O11" s="64">
        <v>1</v>
      </c>
      <c r="P11" s="64">
        <v>1</v>
      </c>
      <c r="Q11" s="64">
        <v>45</v>
      </c>
      <c r="R11" s="64">
        <v>1</v>
      </c>
      <c r="S11" s="64">
        <v>45</v>
      </c>
      <c r="T11" s="64">
        <v>1</v>
      </c>
      <c r="U11" s="64">
        <v>18</v>
      </c>
      <c r="V11" s="64">
        <v>1</v>
      </c>
      <c r="W11" s="64">
        <v>45</v>
      </c>
      <c r="X11" s="64">
        <v>3</v>
      </c>
      <c r="Y11" s="64">
        <v>90</v>
      </c>
      <c r="Z11" s="64">
        <v>1</v>
      </c>
      <c r="AA11" s="64">
        <v>766</v>
      </c>
      <c r="AB11" s="64"/>
      <c r="AC11" s="64"/>
    </row>
    <row r="12" spans="1:29" x14ac:dyDescent="0.15">
      <c r="A12" s="64">
        <v>5</v>
      </c>
      <c r="B12" s="64" t="s">
        <v>135</v>
      </c>
      <c r="C12" s="64">
        <v>2</v>
      </c>
      <c r="D12" s="64">
        <v>70</v>
      </c>
      <c r="E12" s="64"/>
      <c r="F12" s="64">
        <v>40</v>
      </c>
      <c r="G12" s="64">
        <v>27</v>
      </c>
      <c r="H12" s="64"/>
      <c r="I12" s="64"/>
      <c r="J12" s="64">
        <v>0.96</v>
      </c>
      <c r="K12" s="64"/>
      <c r="L12" s="64">
        <v>14</v>
      </c>
      <c r="M12" s="64">
        <v>49</v>
      </c>
      <c r="N12" s="64">
        <v>4</v>
      </c>
      <c r="O12" s="64">
        <v>73</v>
      </c>
      <c r="P12" s="64">
        <v>3</v>
      </c>
      <c r="Q12" s="64">
        <v>216</v>
      </c>
      <c r="R12" s="64">
        <v>1</v>
      </c>
      <c r="S12" s="64">
        <v>250</v>
      </c>
      <c r="T12" s="64">
        <v>2</v>
      </c>
      <c r="U12" s="64">
        <v>48</v>
      </c>
      <c r="V12" s="64">
        <v>3</v>
      </c>
      <c r="W12" s="64">
        <v>312</v>
      </c>
      <c r="X12" s="64">
        <v>6</v>
      </c>
      <c r="Y12" s="64">
        <v>1227</v>
      </c>
      <c r="Z12" s="64">
        <v>8</v>
      </c>
      <c r="AA12" s="64">
        <v>6127</v>
      </c>
      <c r="AB12" s="64">
        <v>4</v>
      </c>
      <c r="AC12" s="64">
        <v>1676</v>
      </c>
    </row>
    <row r="13" spans="1:29" x14ac:dyDescent="0.15">
      <c r="A13" s="64">
        <v>6</v>
      </c>
      <c r="B13" s="64" t="s">
        <v>136</v>
      </c>
      <c r="C13" s="64">
        <v>1</v>
      </c>
      <c r="D13" s="64">
        <v>16</v>
      </c>
      <c r="E13" s="64"/>
      <c r="F13" s="64">
        <v>16</v>
      </c>
      <c r="G13" s="64"/>
      <c r="H13" s="64"/>
      <c r="I13" s="64"/>
      <c r="J13" s="64">
        <v>1</v>
      </c>
      <c r="K13" s="64">
        <v>1</v>
      </c>
      <c r="L13" s="64">
        <v>1</v>
      </c>
      <c r="M13" s="64">
        <v>1</v>
      </c>
      <c r="N13" s="64">
        <v>1</v>
      </c>
      <c r="O13" s="64"/>
      <c r="P13" s="64">
        <v>1</v>
      </c>
      <c r="Q13" s="64">
        <v>48</v>
      </c>
      <c r="R13" s="64">
        <v>1</v>
      </c>
      <c r="S13" s="64">
        <v>63</v>
      </c>
      <c r="T13" s="64"/>
      <c r="U13" s="64"/>
      <c r="V13" s="64">
        <v>10</v>
      </c>
      <c r="W13" s="64">
        <v>150</v>
      </c>
      <c r="X13" s="64">
        <v>10</v>
      </c>
      <c r="Y13" s="64">
        <v>150</v>
      </c>
      <c r="Z13" s="64">
        <v>1</v>
      </c>
      <c r="AA13" s="64">
        <v>300</v>
      </c>
      <c r="AB13" s="64"/>
      <c r="AC13" s="64"/>
    </row>
    <row r="14" spans="1:29" x14ac:dyDescent="0.15">
      <c r="A14" s="64">
        <v>7</v>
      </c>
      <c r="B14" s="64" t="s">
        <v>137</v>
      </c>
      <c r="C14" s="64">
        <v>1</v>
      </c>
      <c r="D14" s="64">
        <v>24</v>
      </c>
      <c r="E14" s="64"/>
      <c r="F14" s="64">
        <v>24</v>
      </c>
      <c r="G14" s="64"/>
      <c r="H14" s="64"/>
      <c r="I14" s="64"/>
      <c r="J14" s="64">
        <v>1</v>
      </c>
      <c r="K14" s="64">
        <v>1</v>
      </c>
      <c r="L14" s="64">
        <v>1</v>
      </c>
      <c r="M14" s="64">
        <v>2</v>
      </c>
      <c r="N14" s="64">
        <v>1</v>
      </c>
      <c r="O14" s="64">
        <v>1</v>
      </c>
      <c r="P14" s="64">
        <v>1</v>
      </c>
      <c r="Q14" s="64">
        <v>40</v>
      </c>
      <c r="R14" s="64">
        <v>1</v>
      </c>
      <c r="S14" s="64">
        <v>40</v>
      </c>
      <c r="T14" s="64">
        <v>1</v>
      </c>
      <c r="U14" s="64">
        <v>16</v>
      </c>
      <c r="V14" s="64">
        <v>2</v>
      </c>
      <c r="W14" s="64">
        <v>21</v>
      </c>
      <c r="X14" s="64">
        <v>8</v>
      </c>
      <c r="Y14" s="64">
        <v>21</v>
      </c>
      <c r="Z14" s="64">
        <v>1</v>
      </c>
      <c r="AA14" s="64">
        <v>250</v>
      </c>
      <c r="AB14" s="64">
        <v>1</v>
      </c>
      <c r="AC14" s="64">
        <v>250</v>
      </c>
    </row>
    <row r="15" spans="1:29" x14ac:dyDescent="0.15">
      <c r="A15" s="64">
        <v>8</v>
      </c>
      <c r="B15" s="64" t="s">
        <v>138</v>
      </c>
      <c r="C15" s="64">
        <v>1</v>
      </c>
      <c r="D15" s="64">
        <v>37</v>
      </c>
      <c r="E15" s="64"/>
      <c r="F15" s="64">
        <v>33</v>
      </c>
      <c r="G15" s="64"/>
      <c r="H15" s="64"/>
      <c r="I15" s="64"/>
      <c r="J15" s="64">
        <v>0.89</v>
      </c>
      <c r="K15" s="64">
        <v>1</v>
      </c>
      <c r="L15" s="64">
        <v>2</v>
      </c>
      <c r="M15" s="64">
        <v>1</v>
      </c>
      <c r="N15" s="64">
        <v>2</v>
      </c>
      <c r="O15" s="64">
        <v>1</v>
      </c>
      <c r="P15" s="64">
        <v>1</v>
      </c>
      <c r="Q15" s="64">
        <v>75</v>
      </c>
      <c r="R15" s="64">
        <v>2</v>
      </c>
      <c r="S15" s="64">
        <v>250</v>
      </c>
      <c r="T15" s="64">
        <v>2</v>
      </c>
      <c r="U15" s="64">
        <v>43</v>
      </c>
      <c r="V15" s="64">
        <v>2</v>
      </c>
      <c r="W15" s="64">
        <v>65</v>
      </c>
      <c r="X15" s="64">
        <v>9</v>
      </c>
      <c r="Y15" s="64">
        <v>229</v>
      </c>
      <c r="Z15" s="64">
        <v>1</v>
      </c>
      <c r="AA15" s="64">
        <v>227</v>
      </c>
      <c r="AB15" s="64">
        <v>1</v>
      </c>
      <c r="AC15" s="64">
        <v>333</v>
      </c>
    </row>
    <row r="16" spans="1:29" x14ac:dyDescent="0.15">
      <c r="A16" s="64">
        <v>9</v>
      </c>
      <c r="B16" s="64"/>
      <c r="C16" s="64">
        <v>2</v>
      </c>
      <c r="D16" s="64">
        <v>28</v>
      </c>
      <c r="E16" s="64"/>
      <c r="F16" s="64">
        <v>26</v>
      </c>
      <c r="G16" s="64"/>
      <c r="H16" s="64"/>
      <c r="I16" s="64"/>
      <c r="J16" s="64">
        <v>0.93</v>
      </c>
      <c r="K16" s="64">
        <v>1</v>
      </c>
      <c r="L16" s="64">
        <v>1</v>
      </c>
      <c r="M16" s="64">
        <v>2</v>
      </c>
      <c r="N16" s="64">
        <v>2</v>
      </c>
      <c r="O16" s="64"/>
      <c r="P16" s="64">
        <v>1</v>
      </c>
      <c r="Q16" s="64">
        <v>24</v>
      </c>
      <c r="R16" s="64">
        <v>2</v>
      </c>
      <c r="S16" s="64">
        <v>56</v>
      </c>
      <c r="T16" s="64">
        <v>1</v>
      </c>
      <c r="U16" s="64">
        <v>12</v>
      </c>
      <c r="V16" s="64">
        <v>5</v>
      </c>
      <c r="W16" s="64">
        <v>18</v>
      </c>
      <c r="X16" s="64">
        <v>17</v>
      </c>
      <c r="Y16" s="64">
        <v>84</v>
      </c>
      <c r="Z16" s="64">
        <v>2</v>
      </c>
      <c r="AA16" s="64">
        <v>275</v>
      </c>
      <c r="AB16" s="64"/>
      <c r="AC16" s="64"/>
    </row>
    <row r="17" spans="1:29" x14ac:dyDescent="0.15">
      <c r="A17" s="64">
        <v>10</v>
      </c>
      <c r="B17" s="64"/>
      <c r="C17" s="64">
        <v>2</v>
      </c>
      <c r="D17" s="64">
        <v>28</v>
      </c>
      <c r="E17" s="64"/>
      <c r="F17" s="64">
        <v>11</v>
      </c>
      <c r="G17" s="64">
        <v>14</v>
      </c>
      <c r="H17" s="64"/>
      <c r="I17" s="64"/>
      <c r="J17" s="64">
        <v>0.89</v>
      </c>
      <c r="K17" s="64">
        <v>2</v>
      </c>
      <c r="L17" s="64">
        <v>1</v>
      </c>
      <c r="M17" s="64">
        <v>2</v>
      </c>
      <c r="N17" s="64">
        <v>2</v>
      </c>
      <c r="O17" s="64"/>
      <c r="P17" s="64"/>
      <c r="Q17" s="64"/>
      <c r="R17" s="64">
        <v>2</v>
      </c>
      <c r="S17" s="64">
        <v>54</v>
      </c>
      <c r="T17" s="64"/>
      <c r="U17" s="64"/>
      <c r="V17" s="64">
        <v>2</v>
      </c>
      <c r="W17" s="64"/>
      <c r="X17" s="64">
        <v>15</v>
      </c>
      <c r="Y17" s="64"/>
      <c r="Z17" s="64">
        <v>2</v>
      </c>
      <c r="AA17" s="64">
        <v>511</v>
      </c>
      <c r="AB17" s="64"/>
      <c r="AC17" s="64"/>
    </row>
    <row r="18" spans="1:29" x14ac:dyDescent="0.15">
      <c r="A18" s="64">
        <v>11</v>
      </c>
      <c r="B18" s="64"/>
      <c r="C18" s="64">
        <v>2</v>
      </c>
      <c r="D18" s="64">
        <v>17</v>
      </c>
      <c r="E18" s="64"/>
      <c r="F18" s="64">
        <v>10</v>
      </c>
      <c r="G18" s="64"/>
      <c r="H18" s="64"/>
      <c r="I18" s="64"/>
      <c r="J18" s="64">
        <v>0.59</v>
      </c>
      <c r="K18" s="64">
        <v>1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96</v>
      </c>
      <c r="R18" s="64">
        <v>1</v>
      </c>
      <c r="S18" s="64">
        <v>48</v>
      </c>
      <c r="T18" s="64">
        <v>1</v>
      </c>
      <c r="U18" s="64">
        <v>24</v>
      </c>
      <c r="V18" s="64">
        <v>4</v>
      </c>
      <c r="W18" s="64">
        <v>26</v>
      </c>
      <c r="X18" s="64">
        <v>10</v>
      </c>
      <c r="Y18" s="64">
        <v>122</v>
      </c>
      <c r="Z18" s="64">
        <v>1</v>
      </c>
      <c r="AA18" s="64">
        <v>262</v>
      </c>
      <c r="AB18" s="64"/>
      <c r="AC18" s="64"/>
    </row>
    <row r="19" spans="1:29" x14ac:dyDescent="0.15">
      <c r="A19" s="64">
        <v>12</v>
      </c>
      <c r="B19" s="64"/>
      <c r="C19" s="64">
        <v>1</v>
      </c>
      <c r="D19" s="64">
        <v>42</v>
      </c>
      <c r="E19" s="64"/>
      <c r="F19" s="64">
        <v>38</v>
      </c>
      <c r="G19" s="64"/>
      <c r="H19" s="64"/>
      <c r="I19" s="64"/>
      <c r="J19" s="64">
        <v>0.9</v>
      </c>
      <c r="K19" s="64">
        <v>1</v>
      </c>
      <c r="L19" s="64">
        <v>1</v>
      </c>
      <c r="M19" s="64">
        <v>1</v>
      </c>
      <c r="N19" s="64">
        <v>1</v>
      </c>
      <c r="O19" s="64">
        <v>1</v>
      </c>
      <c r="P19" s="64">
        <v>1</v>
      </c>
      <c r="Q19" s="64">
        <v>200</v>
      </c>
      <c r="R19" s="64">
        <v>1</v>
      </c>
      <c r="S19" s="64">
        <v>50</v>
      </c>
      <c r="T19" s="64">
        <v>1</v>
      </c>
      <c r="U19" s="64">
        <v>16</v>
      </c>
      <c r="V19" s="64">
        <v>4</v>
      </c>
      <c r="W19" s="64">
        <v>32</v>
      </c>
      <c r="X19" s="64">
        <v>6</v>
      </c>
      <c r="Y19" s="64">
        <v>250</v>
      </c>
      <c r="Z19" s="64">
        <v>1</v>
      </c>
      <c r="AA19" s="64">
        <v>1000</v>
      </c>
      <c r="AB19" s="64"/>
      <c r="AC19" s="64"/>
    </row>
    <row r="20" spans="1:29" x14ac:dyDescent="0.15">
      <c r="A20" s="64">
        <v>13</v>
      </c>
      <c r="B20" s="64"/>
      <c r="C20" s="64"/>
      <c r="D20" s="64"/>
      <c r="E20" s="64"/>
      <c r="F20" s="64"/>
      <c r="G20" s="64"/>
      <c r="H20" s="64"/>
      <c r="I20" s="64"/>
      <c r="J20" s="64">
        <v>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 x14ac:dyDescent="0.15">
      <c r="A21" s="64">
        <v>14</v>
      </c>
      <c r="B21" s="64"/>
      <c r="C21" s="64">
        <v>1</v>
      </c>
      <c r="D21" s="64">
        <v>22</v>
      </c>
      <c r="E21" s="64"/>
      <c r="F21" s="64">
        <v>15</v>
      </c>
      <c r="G21" s="64"/>
      <c r="H21" s="64"/>
      <c r="I21" s="64"/>
      <c r="J21" s="64">
        <v>0.68</v>
      </c>
      <c r="K21" s="64">
        <v>1</v>
      </c>
      <c r="L21" s="64">
        <v>1</v>
      </c>
      <c r="M21" s="64">
        <v>1</v>
      </c>
      <c r="N21" s="64">
        <v>1</v>
      </c>
      <c r="O21" s="64">
        <v>1</v>
      </c>
      <c r="P21" s="64">
        <v>1</v>
      </c>
      <c r="Q21" s="64">
        <v>36</v>
      </c>
      <c r="R21" s="64">
        <v>1</v>
      </c>
      <c r="S21" s="64">
        <v>36</v>
      </c>
      <c r="T21" s="64"/>
      <c r="U21" s="64"/>
      <c r="V21" s="64">
        <v>2</v>
      </c>
      <c r="W21" s="64">
        <v>20</v>
      </c>
      <c r="X21" s="64">
        <v>8</v>
      </c>
      <c r="Y21" s="64">
        <v>36</v>
      </c>
      <c r="Z21" s="64">
        <v>1</v>
      </c>
      <c r="AA21" s="64">
        <v>200</v>
      </c>
      <c r="AB21" s="64"/>
      <c r="AC21" s="64"/>
    </row>
    <row r="22" spans="1:29" x14ac:dyDescent="0.15">
      <c r="A22" s="64">
        <v>15</v>
      </c>
      <c r="B22" s="64"/>
      <c r="C22" s="64">
        <v>4</v>
      </c>
      <c r="D22" s="64">
        <v>82</v>
      </c>
      <c r="E22" s="64"/>
      <c r="F22" s="64">
        <v>96</v>
      </c>
      <c r="G22" s="64"/>
      <c r="H22" s="64"/>
      <c r="I22" s="64"/>
      <c r="J22" s="64">
        <v>1.17</v>
      </c>
      <c r="K22" s="64">
        <v>4</v>
      </c>
      <c r="L22" s="64">
        <v>28</v>
      </c>
      <c r="M22" s="64">
        <v>5</v>
      </c>
      <c r="N22" s="64">
        <v>51</v>
      </c>
      <c r="O22" s="64">
        <v>2</v>
      </c>
      <c r="P22" s="64">
        <v>4</v>
      </c>
      <c r="Q22" s="64">
        <v>96</v>
      </c>
      <c r="R22" s="64">
        <v>4</v>
      </c>
      <c r="S22" s="64">
        <v>244</v>
      </c>
      <c r="T22" s="64">
        <v>4</v>
      </c>
      <c r="U22" s="64">
        <v>84</v>
      </c>
      <c r="V22" s="64">
        <v>14</v>
      </c>
      <c r="W22" s="64">
        <v>264</v>
      </c>
      <c r="X22" s="64">
        <v>18</v>
      </c>
      <c r="Y22" s="64">
        <v>340</v>
      </c>
      <c r="Z22" s="64">
        <v>4</v>
      </c>
      <c r="AA22" s="64">
        <v>3308</v>
      </c>
      <c r="AB22" s="64"/>
      <c r="AC22" s="64"/>
    </row>
    <row r="23" spans="1:29" x14ac:dyDescent="0.15">
      <c r="A23" s="64">
        <v>16</v>
      </c>
      <c r="B23" s="64"/>
      <c r="C23" s="64">
        <v>1</v>
      </c>
      <c r="D23" s="64">
        <v>29</v>
      </c>
      <c r="E23" s="64"/>
      <c r="F23" s="64">
        <v>29</v>
      </c>
      <c r="G23" s="64"/>
      <c r="H23" s="64"/>
      <c r="I23" s="64"/>
      <c r="J23" s="64">
        <v>1</v>
      </c>
      <c r="K23" s="64">
        <v>1</v>
      </c>
      <c r="L23" s="64">
        <v>2</v>
      </c>
      <c r="M23" s="64">
        <v>2</v>
      </c>
      <c r="N23" s="64">
        <v>1</v>
      </c>
      <c r="O23" s="64"/>
      <c r="P23" s="64"/>
      <c r="Q23" s="64"/>
      <c r="R23" s="64">
        <v>1</v>
      </c>
      <c r="S23" s="64">
        <v>72</v>
      </c>
      <c r="T23" s="64">
        <v>1</v>
      </c>
      <c r="U23" s="64">
        <v>32</v>
      </c>
      <c r="V23" s="64">
        <v>5</v>
      </c>
      <c r="W23" s="64">
        <v>24</v>
      </c>
      <c r="X23" s="64">
        <v>6</v>
      </c>
      <c r="Y23" s="64">
        <v>72</v>
      </c>
      <c r="Z23" s="64">
        <v>1</v>
      </c>
      <c r="AA23" s="64">
        <v>2730</v>
      </c>
      <c r="AB23" s="64"/>
      <c r="AC23" s="64"/>
    </row>
    <row r="24" spans="1:29" x14ac:dyDescent="0.15">
      <c r="A24" s="65"/>
      <c r="B24" s="65" t="s">
        <v>139</v>
      </c>
      <c r="C24" s="65">
        <v>21</v>
      </c>
      <c r="D24" s="65">
        <v>462</v>
      </c>
      <c r="E24" s="65"/>
      <c r="F24" s="65">
        <v>404</v>
      </c>
      <c r="G24" s="65">
        <v>41</v>
      </c>
      <c r="H24" s="65"/>
      <c r="I24" s="65"/>
      <c r="J24" s="65">
        <v>0.96</v>
      </c>
      <c r="K24" s="65">
        <v>17</v>
      </c>
      <c r="L24" s="65">
        <v>57</v>
      </c>
      <c r="M24" s="65">
        <v>70</v>
      </c>
      <c r="N24" s="65">
        <v>70</v>
      </c>
      <c r="O24" s="65">
        <v>83</v>
      </c>
      <c r="P24" s="65">
        <v>17</v>
      </c>
      <c r="Q24" s="65">
        <v>972</v>
      </c>
      <c r="R24" s="65">
        <v>20</v>
      </c>
      <c r="S24" s="65">
        <v>1357</v>
      </c>
      <c r="T24" s="65">
        <v>16</v>
      </c>
      <c r="U24" s="65">
        <v>346</v>
      </c>
      <c r="V24" s="65">
        <v>58</v>
      </c>
      <c r="W24" s="65">
        <v>1061</v>
      </c>
      <c r="X24" s="65">
        <v>132</v>
      </c>
      <c r="Y24" s="65">
        <v>2833</v>
      </c>
      <c r="Z24" s="65">
        <v>26</v>
      </c>
      <c r="AA24" s="65">
        <v>16628</v>
      </c>
      <c r="AB24" s="65">
        <v>8</v>
      </c>
      <c r="AC24" s="65">
        <v>2819</v>
      </c>
    </row>
    <row r="25" spans="1:29" ht="14.25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29" ht="14.25" x14ac:dyDescent="0.1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136" t="s">
        <v>140</v>
      </c>
      <c r="W26" s="136"/>
      <c r="X26" s="136"/>
      <c r="Y26" s="136"/>
      <c r="Z26" s="136"/>
      <c r="AA26" s="136"/>
      <c r="AB26" s="136"/>
      <c r="AC26" s="66"/>
    </row>
    <row r="27" spans="1:29" ht="14.25" x14ac:dyDescent="0.15">
      <c r="A27" s="66"/>
      <c r="B27" s="66"/>
      <c r="C27" s="66"/>
      <c r="D27" s="133" t="s">
        <v>141</v>
      </c>
      <c r="E27" s="133"/>
      <c r="F27" s="133"/>
      <c r="G27" s="133"/>
      <c r="H27" s="133"/>
      <c r="I27" s="133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134" t="s">
        <v>142</v>
      </c>
      <c r="W27" s="134"/>
      <c r="X27" s="134"/>
      <c r="Y27" s="134"/>
      <c r="Z27" s="134"/>
      <c r="AA27" s="134"/>
      <c r="AB27" s="134"/>
      <c r="AC27" s="66"/>
    </row>
    <row r="28" spans="1:29" ht="14.25" x14ac:dyDescent="0.1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134"/>
      <c r="W28" s="134"/>
      <c r="X28" s="134"/>
      <c r="Y28" s="134"/>
      <c r="Z28" s="134"/>
      <c r="AA28" s="134"/>
      <c r="AB28" s="134"/>
      <c r="AC28" s="66"/>
    </row>
    <row r="29" spans="1:29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135" t="s">
        <v>143</v>
      </c>
      <c r="X29" s="135"/>
      <c r="Y29" s="135"/>
      <c r="Z29" s="135"/>
      <c r="AA29" s="135"/>
      <c r="AB29" s="135"/>
      <c r="AC29" s="67"/>
    </row>
    <row r="30" spans="1:29" x14ac:dyDescent="0.1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</row>
    <row r="31" spans="1:29" x14ac:dyDescent="0.1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</row>
  </sheetData>
  <mergeCells count="37">
    <mergeCell ref="D27:I27"/>
    <mergeCell ref="V27:AB27"/>
    <mergeCell ref="V28:AB28"/>
    <mergeCell ref="W29:AB29"/>
    <mergeCell ref="X5:Y5"/>
    <mergeCell ref="Z5:Z6"/>
    <mergeCell ref="AA5:AA6"/>
    <mergeCell ref="AB5:AB6"/>
    <mergeCell ref="V26:AB26"/>
    <mergeCell ref="AC5:AC6"/>
    <mergeCell ref="V4:Y4"/>
    <mergeCell ref="Z4:AA4"/>
    <mergeCell ref="AB4:AC4"/>
    <mergeCell ref="D5:D6"/>
    <mergeCell ref="E5:E6"/>
    <mergeCell ref="F5:F6"/>
    <mergeCell ref="G5:G6"/>
    <mergeCell ref="H5:H6"/>
    <mergeCell ref="I5:I6"/>
    <mergeCell ref="J5:J6"/>
    <mergeCell ref="K4:U4"/>
    <mergeCell ref="P5:Q5"/>
    <mergeCell ref="R5:S5"/>
    <mergeCell ref="T5:U5"/>
    <mergeCell ref="V5:W5"/>
    <mergeCell ref="A4:A6"/>
    <mergeCell ref="B4:B6"/>
    <mergeCell ref="C4:C6"/>
    <mergeCell ref="D4:E4"/>
    <mergeCell ref="F4:J4"/>
    <mergeCell ref="A3:B3"/>
    <mergeCell ref="C3:F3"/>
    <mergeCell ref="A1:B1"/>
    <mergeCell ref="C1:Y1"/>
    <mergeCell ref="Z1:AC1"/>
    <mergeCell ref="A2:B2"/>
    <mergeCell ref="C2:Y2"/>
  </mergeCells>
  <dataValidations count="2">
    <dataValidation type="list" allowBlank="1" showInputMessage="1" showErrorMessage="1" sqref="C3" xr:uid="{00000000-0002-0000-0100-000000000000}">
      <formula1>$AK$9796:$AK$9809</formula1>
    </dataValidation>
    <dataValidation type="list" allowBlank="1" showInputMessage="1" showErrorMessage="1" sqref="D3:F3" xr:uid="{00000000-0002-0000-0100-000001000000}">
      <formula1>$AK$1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0"/>
  <sheetViews>
    <sheetView workbookViewId="0">
      <selection activeCell="AJ17" sqref="AJ17"/>
    </sheetView>
  </sheetViews>
  <sheetFormatPr defaultRowHeight="13.5" x14ac:dyDescent="0.15"/>
  <cols>
    <col min="1" max="1" width="2.94140625" customWidth="1"/>
    <col min="2" max="2" width="18.265625" customWidth="1"/>
    <col min="3" max="3" width="5.76171875" customWidth="1"/>
    <col min="4" max="4" width="6.12890625" customWidth="1"/>
    <col min="5" max="5" width="5.515625" customWidth="1"/>
    <col min="6" max="6" width="4.41015625" customWidth="1"/>
    <col min="7" max="7" width="4.04296875" customWidth="1"/>
    <col min="8" max="8" width="5.390625" customWidth="1"/>
    <col min="9" max="9" width="5.76171875" customWidth="1"/>
    <col min="10" max="33" width="4.41015625" customWidth="1"/>
  </cols>
  <sheetData>
    <row r="1" spans="1:33" x14ac:dyDescent="0.15">
      <c r="A1" s="118" t="s">
        <v>97</v>
      </c>
      <c r="B1" s="118"/>
      <c r="C1" s="68"/>
      <c r="D1" s="68"/>
      <c r="E1" s="120" t="s">
        <v>144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1" t="s">
        <v>145</v>
      </c>
      <c r="AF1" s="121"/>
      <c r="AG1" s="121"/>
    </row>
    <row r="2" spans="1:33" x14ac:dyDescent="0.15">
      <c r="A2" s="118" t="s">
        <v>146</v>
      </c>
      <c r="B2" s="118"/>
      <c r="C2" s="68" t="s">
        <v>147</v>
      </c>
      <c r="D2" s="68"/>
      <c r="E2" s="122" t="s">
        <v>196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58"/>
      <c r="AF2" s="58"/>
      <c r="AG2" s="58"/>
    </row>
    <row r="3" spans="1:33" x14ac:dyDescent="0.15">
      <c r="A3" s="118" t="s">
        <v>148</v>
      </c>
      <c r="B3" s="118"/>
      <c r="C3" s="68"/>
      <c r="D3" s="68"/>
      <c r="E3" s="69"/>
      <c r="F3" s="69"/>
      <c r="G3" s="60"/>
      <c r="H3" s="60"/>
      <c r="I3" s="60"/>
      <c r="J3" s="60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3" x14ac:dyDescent="0.15">
      <c r="A4" s="139" t="s">
        <v>103</v>
      </c>
      <c r="B4" s="137" t="s">
        <v>149</v>
      </c>
      <c r="C4" s="137"/>
      <c r="D4" s="137"/>
      <c r="E4" s="137"/>
      <c r="F4" s="137"/>
      <c r="G4" s="138" t="s">
        <v>150</v>
      </c>
      <c r="H4" s="138"/>
      <c r="I4" s="137" t="s">
        <v>151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8" t="s">
        <v>152</v>
      </c>
      <c r="AG4" s="138"/>
    </row>
    <row r="5" spans="1:33" x14ac:dyDescent="0.15">
      <c r="A5" s="139"/>
      <c r="B5" s="139" t="s">
        <v>153</v>
      </c>
      <c r="C5" s="140" t="s">
        <v>154</v>
      </c>
      <c r="D5" s="141"/>
      <c r="E5" s="142"/>
      <c r="F5" s="143" t="s">
        <v>155</v>
      </c>
      <c r="G5" s="145" t="s">
        <v>156</v>
      </c>
      <c r="H5" s="145" t="s">
        <v>157</v>
      </c>
      <c r="I5" s="145" t="s">
        <v>112</v>
      </c>
      <c r="J5" s="145" t="s">
        <v>158</v>
      </c>
      <c r="K5" s="145" t="s">
        <v>159</v>
      </c>
      <c r="L5" s="145" t="s">
        <v>6</v>
      </c>
      <c r="M5" s="145" t="s">
        <v>160</v>
      </c>
      <c r="N5" s="145" t="s">
        <v>161</v>
      </c>
      <c r="O5" s="139" t="s">
        <v>162</v>
      </c>
      <c r="P5" s="139"/>
      <c r="Q5" s="139"/>
      <c r="R5" s="139"/>
      <c r="S5" s="139"/>
      <c r="T5" s="139" t="s">
        <v>163</v>
      </c>
      <c r="U5" s="139"/>
      <c r="V5" s="139"/>
      <c r="W5" s="139"/>
      <c r="X5" s="139"/>
      <c r="Y5" s="139"/>
      <c r="Z5" s="139"/>
      <c r="AA5" s="139" t="s">
        <v>164</v>
      </c>
      <c r="AB5" s="139"/>
      <c r="AC5" s="139"/>
      <c r="AD5" s="139"/>
      <c r="AE5" s="145" t="s">
        <v>165</v>
      </c>
      <c r="AF5" s="145" t="s">
        <v>166</v>
      </c>
      <c r="AG5" s="145" t="s">
        <v>167</v>
      </c>
    </row>
    <row r="6" spans="1:33" ht="41.25" x14ac:dyDescent="0.15">
      <c r="A6" s="139"/>
      <c r="B6" s="139"/>
      <c r="C6" s="70" t="s">
        <v>168</v>
      </c>
      <c r="D6" s="70" t="s">
        <v>169</v>
      </c>
      <c r="E6" s="70" t="s">
        <v>170</v>
      </c>
      <c r="F6" s="144"/>
      <c r="G6" s="145"/>
      <c r="H6" s="145"/>
      <c r="I6" s="145"/>
      <c r="J6" s="145"/>
      <c r="K6" s="145"/>
      <c r="L6" s="145"/>
      <c r="M6" s="145"/>
      <c r="N6" s="145"/>
      <c r="O6" s="71" t="s">
        <v>171</v>
      </c>
      <c r="P6" s="71" t="s">
        <v>172</v>
      </c>
      <c r="Q6" s="71" t="s">
        <v>173</v>
      </c>
      <c r="R6" s="62" t="s">
        <v>174</v>
      </c>
      <c r="S6" s="62" t="s">
        <v>175</v>
      </c>
      <c r="T6" s="72" t="s">
        <v>176</v>
      </c>
      <c r="U6" s="71" t="s">
        <v>177</v>
      </c>
      <c r="V6" s="71" t="s">
        <v>178</v>
      </c>
      <c r="W6" s="71" t="s">
        <v>179</v>
      </c>
      <c r="X6" s="71" t="s">
        <v>180</v>
      </c>
      <c r="Y6" s="71" t="s">
        <v>181</v>
      </c>
      <c r="Z6" s="72" t="s">
        <v>182</v>
      </c>
      <c r="AA6" s="72" t="s">
        <v>183</v>
      </c>
      <c r="AB6" s="72" t="s">
        <v>184</v>
      </c>
      <c r="AC6" s="72" t="s">
        <v>185</v>
      </c>
      <c r="AD6" s="72" t="s">
        <v>186</v>
      </c>
      <c r="AE6" s="145"/>
      <c r="AF6" s="145"/>
      <c r="AG6" s="145"/>
    </row>
    <row r="7" spans="1:33" x14ac:dyDescent="0.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8</v>
      </c>
      <c r="H7" s="62">
        <v>9</v>
      </c>
      <c r="I7" s="62">
        <v>10</v>
      </c>
      <c r="J7" s="62">
        <v>11</v>
      </c>
      <c r="K7" s="62">
        <v>12</v>
      </c>
      <c r="L7" s="62">
        <v>13</v>
      </c>
      <c r="M7" s="62">
        <v>14</v>
      </c>
      <c r="N7" s="62">
        <v>15</v>
      </c>
      <c r="O7" s="62">
        <v>16</v>
      </c>
      <c r="P7" s="62">
        <v>17</v>
      </c>
      <c r="Q7" s="62">
        <v>18</v>
      </c>
      <c r="R7" s="62">
        <v>19</v>
      </c>
      <c r="S7" s="62">
        <v>20</v>
      </c>
      <c r="T7" s="62">
        <v>21</v>
      </c>
      <c r="U7" s="62">
        <v>22</v>
      </c>
      <c r="V7" s="62">
        <v>23</v>
      </c>
      <c r="W7" s="62">
        <v>24</v>
      </c>
      <c r="X7" s="62">
        <v>25</v>
      </c>
      <c r="Y7" s="62">
        <v>26</v>
      </c>
      <c r="Z7" s="62">
        <v>27</v>
      </c>
      <c r="AA7" s="62">
        <v>28</v>
      </c>
      <c r="AB7" s="62">
        <v>29</v>
      </c>
      <c r="AC7" s="62">
        <v>30</v>
      </c>
      <c r="AD7" s="62">
        <v>31</v>
      </c>
      <c r="AE7" s="62">
        <v>32</v>
      </c>
      <c r="AF7" s="62">
        <v>33</v>
      </c>
      <c r="AG7" s="62">
        <v>34</v>
      </c>
    </row>
    <row r="8" spans="1:33" x14ac:dyDescent="0.15">
      <c r="A8" s="73">
        <v>1</v>
      </c>
      <c r="B8" s="73" t="s">
        <v>131</v>
      </c>
      <c r="C8" s="73">
        <v>1</v>
      </c>
      <c r="D8" s="73"/>
      <c r="E8" s="73"/>
      <c r="F8" s="73">
        <v>21</v>
      </c>
      <c r="G8" s="73">
        <v>1</v>
      </c>
      <c r="H8" s="73">
        <v>2</v>
      </c>
      <c r="I8" s="73">
        <v>50</v>
      </c>
      <c r="J8" s="73">
        <v>50</v>
      </c>
      <c r="K8" s="73"/>
      <c r="L8" s="73">
        <v>39</v>
      </c>
      <c r="M8" s="73">
        <v>3</v>
      </c>
      <c r="N8" s="73">
        <v>1.47</v>
      </c>
      <c r="O8" s="73"/>
      <c r="P8" s="73">
        <v>26</v>
      </c>
      <c r="Q8" s="73">
        <v>24</v>
      </c>
      <c r="R8" s="73"/>
      <c r="S8" s="73"/>
      <c r="T8" s="73">
        <v>36</v>
      </c>
      <c r="U8" s="73">
        <v>1</v>
      </c>
      <c r="V8" s="73">
        <v>1</v>
      </c>
      <c r="W8" s="73">
        <v>3</v>
      </c>
      <c r="X8" s="73">
        <v>2</v>
      </c>
      <c r="Y8" s="73">
        <v>7</v>
      </c>
      <c r="Z8" s="73"/>
      <c r="AA8" s="73"/>
      <c r="AB8" s="73"/>
      <c r="AC8" s="73"/>
      <c r="AD8" s="73"/>
      <c r="AE8" s="73">
        <v>1</v>
      </c>
      <c r="AF8" s="73">
        <v>23</v>
      </c>
      <c r="AG8" s="73">
        <v>2</v>
      </c>
    </row>
    <row r="9" spans="1:33" x14ac:dyDescent="0.15">
      <c r="A9" s="73">
        <v>2</v>
      </c>
      <c r="B9" s="73" t="s">
        <v>132</v>
      </c>
      <c r="C9" s="73">
        <v>1</v>
      </c>
      <c r="D9" s="73"/>
      <c r="E9" s="73"/>
      <c r="F9" s="73">
        <v>14</v>
      </c>
      <c r="G9" s="73">
        <v>1</v>
      </c>
      <c r="H9" s="73">
        <v>1</v>
      </c>
      <c r="I9" s="73">
        <v>21</v>
      </c>
      <c r="J9" s="73">
        <v>19</v>
      </c>
      <c r="K9" s="73">
        <v>2</v>
      </c>
      <c r="L9" s="73">
        <v>17</v>
      </c>
      <c r="M9" s="73">
        <v>1</v>
      </c>
      <c r="N9" s="73">
        <v>1.5</v>
      </c>
      <c r="O9" s="73"/>
      <c r="P9" s="73">
        <v>13</v>
      </c>
      <c r="Q9" s="73">
        <v>8</v>
      </c>
      <c r="R9" s="73"/>
      <c r="S9" s="73"/>
      <c r="T9" s="73">
        <v>16</v>
      </c>
      <c r="U9" s="73">
        <v>1</v>
      </c>
      <c r="V9" s="73">
        <v>1</v>
      </c>
      <c r="W9" s="73">
        <v>1</v>
      </c>
      <c r="X9" s="73"/>
      <c r="Y9" s="73">
        <v>2</v>
      </c>
      <c r="Z9" s="73"/>
      <c r="AA9" s="73">
        <v>21</v>
      </c>
      <c r="AB9" s="73"/>
      <c r="AC9" s="73"/>
      <c r="AD9" s="73"/>
      <c r="AE9" s="73">
        <v>1</v>
      </c>
      <c r="AF9" s="73">
        <v>9</v>
      </c>
      <c r="AG9" s="73">
        <v>1</v>
      </c>
    </row>
    <row r="10" spans="1:33" x14ac:dyDescent="0.15">
      <c r="A10" s="73">
        <v>3</v>
      </c>
      <c r="B10" s="73" t="s">
        <v>133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</row>
    <row r="11" spans="1:33" x14ac:dyDescent="0.15">
      <c r="A11" s="73">
        <v>4</v>
      </c>
      <c r="B11" s="73" t="s">
        <v>134</v>
      </c>
      <c r="C11" s="73"/>
      <c r="D11" s="73">
        <v>1</v>
      </c>
      <c r="E11" s="73"/>
      <c r="F11" s="73">
        <v>19</v>
      </c>
      <c r="G11" s="73">
        <v>1</v>
      </c>
      <c r="H11" s="73">
        <v>1</v>
      </c>
      <c r="I11" s="73">
        <v>24</v>
      </c>
      <c r="J11" s="73">
        <v>23</v>
      </c>
      <c r="K11" s="73">
        <v>1</v>
      </c>
      <c r="L11" s="73">
        <v>18</v>
      </c>
      <c r="M11" s="73">
        <v>2</v>
      </c>
      <c r="N11" s="73"/>
      <c r="O11" s="73">
        <v>1</v>
      </c>
      <c r="P11" s="73">
        <v>12</v>
      </c>
      <c r="Q11" s="73">
        <v>9</v>
      </c>
      <c r="R11" s="73">
        <v>2</v>
      </c>
      <c r="S11" s="73"/>
      <c r="T11" s="73">
        <v>21</v>
      </c>
      <c r="U11" s="73">
        <v>1</v>
      </c>
      <c r="V11" s="73"/>
      <c r="W11" s="73">
        <v>1</v>
      </c>
      <c r="X11" s="73"/>
      <c r="Y11" s="73"/>
      <c r="Z11" s="73"/>
      <c r="AA11" s="73">
        <v>20</v>
      </c>
      <c r="AB11" s="73">
        <v>4</v>
      </c>
      <c r="AC11" s="73"/>
      <c r="AD11" s="73"/>
      <c r="AE11" s="73">
        <v>1</v>
      </c>
      <c r="AF11" s="73">
        <v>9</v>
      </c>
      <c r="AG11" s="73"/>
    </row>
    <row r="12" spans="1:33" x14ac:dyDescent="0.15">
      <c r="A12" s="73">
        <v>5</v>
      </c>
      <c r="B12" s="73"/>
      <c r="C12" s="73"/>
      <c r="D12" s="73"/>
      <c r="E12" s="73"/>
      <c r="F12" s="73"/>
      <c r="G12" s="73">
        <v>3</v>
      </c>
      <c r="H12" s="73">
        <v>4</v>
      </c>
      <c r="I12" s="73">
        <v>102</v>
      </c>
      <c r="J12" s="73">
        <v>77</v>
      </c>
      <c r="K12" s="73">
        <v>25</v>
      </c>
      <c r="L12" s="73">
        <v>75</v>
      </c>
      <c r="M12" s="73">
        <v>6</v>
      </c>
      <c r="N12" s="73">
        <v>1.82</v>
      </c>
      <c r="O12" s="73">
        <v>21</v>
      </c>
      <c r="P12" s="73">
        <v>61</v>
      </c>
      <c r="Q12" s="73">
        <v>18</v>
      </c>
      <c r="R12" s="73">
        <v>2</v>
      </c>
      <c r="S12" s="73"/>
      <c r="T12" s="73">
        <v>74</v>
      </c>
      <c r="U12" s="73">
        <v>2</v>
      </c>
      <c r="V12" s="73">
        <v>3</v>
      </c>
      <c r="W12" s="73">
        <v>8</v>
      </c>
      <c r="X12" s="73">
        <v>3</v>
      </c>
      <c r="Y12" s="73">
        <v>12</v>
      </c>
      <c r="Z12" s="73"/>
      <c r="AA12" s="73"/>
      <c r="AB12" s="73"/>
      <c r="AC12" s="73"/>
      <c r="AD12" s="73"/>
      <c r="AE12" s="73">
        <v>3</v>
      </c>
      <c r="AF12" s="73">
        <v>45</v>
      </c>
      <c r="AG12" s="73">
        <v>5</v>
      </c>
    </row>
    <row r="13" spans="1:33" x14ac:dyDescent="0.15">
      <c r="A13" s="73">
        <v>6</v>
      </c>
      <c r="B13" s="73"/>
      <c r="C13" s="73"/>
      <c r="D13" s="73"/>
      <c r="E13" s="73">
        <v>1</v>
      </c>
      <c r="F13" s="73"/>
      <c r="G13" s="73">
        <v>1</v>
      </c>
      <c r="H13" s="73">
        <v>1</v>
      </c>
      <c r="I13" s="73">
        <v>20</v>
      </c>
      <c r="J13" s="73">
        <v>18</v>
      </c>
      <c r="K13" s="73">
        <v>2</v>
      </c>
      <c r="L13" s="73">
        <v>17</v>
      </c>
      <c r="M13" s="73"/>
      <c r="N13" s="73"/>
      <c r="O13" s="73"/>
      <c r="P13" s="73">
        <v>10</v>
      </c>
      <c r="Q13" s="73">
        <v>10</v>
      </c>
      <c r="R13" s="73"/>
      <c r="S13" s="73"/>
      <c r="T13" s="73">
        <v>15</v>
      </c>
      <c r="U13" s="73"/>
      <c r="V13" s="73"/>
      <c r="W13" s="73">
        <v>1</v>
      </c>
      <c r="X13" s="73">
        <v>1</v>
      </c>
      <c r="Y13" s="73">
        <v>3</v>
      </c>
      <c r="Z13" s="73"/>
      <c r="AA13" s="73">
        <v>14</v>
      </c>
      <c r="AB13" s="73">
        <v>4</v>
      </c>
      <c r="AC13" s="73"/>
      <c r="AD13" s="73"/>
      <c r="AE13" s="73"/>
      <c r="AF13" s="73">
        <v>9</v>
      </c>
      <c r="AG13" s="73">
        <v>1</v>
      </c>
    </row>
    <row r="14" spans="1:33" x14ac:dyDescent="0.15">
      <c r="A14" s="73">
        <v>7</v>
      </c>
      <c r="B14" s="73"/>
      <c r="C14" s="73">
        <v>1</v>
      </c>
      <c r="D14" s="73"/>
      <c r="E14" s="73"/>
      <c r="F14" s="73">
        <v>24</v>
      </c>
      <c r="G14" s="73">
        <v>1</v>
      </c>
      <c r="H14" s="73">
        <v>1</v>
      </c>
      <c r="I14" s="73">
        <v>36</v>
      </c>
      <c r="J14" s="73">
        <v>36</v>
      </c>
      <c r="K14" s="73"/>
      <c r="L14" s="73">
        <v>27</v>
      </c>
      <c r="M14" s="73"/>
      <c r="N14" s="73">
        <v>1.5</v>
      </c>
      <c r="O14" s="73"/>
      <c r="P14" s="73">
        <v>22</v>
      </c>
      <c r="Q14" s="73">
        <v>12</v>
      </c>
      <c r="R14" s="73">
        <v>2</v>
      </c>
      <c r="S14" s="73"/>
      <c r="T14" s="73">
        <v>24</v>
      </c>
      <c r="U14" s="73">
        <v>2</v>
      </c>
      <c r="V14" s="73">
        <v>2</v>
      </c>
      <c r="W14" s="73">
        <v>2</v>
      </c>
      <c r="X14" s="73">
        <v>1</v>
      </c>
      <c r="Y14" s="73">
        <v>4</v>
      </c>
      <c r="Z14" s="73"/>
      <c r="AA14" s="73">
        <v>27</v>
      </c>
      <c r="AB14" s="73">
        <v>9</v>
      </c>
      <c r="AC14" s="73"/>
      <c r="AD14" s="73"/>
      <c r="AE14" s="73">
        <v>1</v>
      </c>
      <c r="AF14" s="73">
        <v>16</v>
      </c>
      <c r="AG14" s="73">
        <v>1</v>
      </c>
    </row>
    <row r="15" spans="1:33" x14ac:dyDescent="0.15">
      <c r="A15" s="73">
        <v>8</v>
      </c>
      <c r="B15" s="73"/>
      <c r="C15" s="73">
        <v>1</v>
      </c>
      <c r="D15" s="73"/>
      <c r="E15" s="73"/>
      <c r="F15" s="73">
        <v>1</v>
      </c>
      <c r="G15" s="73">
        <v>1</v>
      </c>
      <c r="H15" s="73">
        <v>2</v>
      </c>
      <c r="I15" s="73">
        <v>49</v>
      </c>
      <c r="J15" s="73">
        <v>55</v>
      </c>
      <c r="K15" s="73">
        <v>15</v>
      </c>
      <c r="L15" s="73">
        <v>56</v>
      </c>
      <c r="M15" s="73">
        <v>7</v>
      </c>
      <c r="N15" s="73"/>
      <c r="O15" s="73"/>
      <c r="P15" s="73">
        <v>38</v>
      </c>
      <c r="Q15" s="73">
        <v>10</v>
      </c>
      <c r="R15" s="73">
        <v>1</v>
      </c>
      <c r="S15" s="73"/>
      <c r="T15" s="73">
        <v>34</v>
      </c>
      <c r="U15" s="73">
        <v>2</v>
      </c>
      <c r="V15" s="73">
        <v>2</v>
      </c>
      <c r="W15" s="73">
        <v>2</v>
      </c>
      <c r="X15" s="73">
        <v>1</v>
      </c>
      <c r="Y15" s="73">
        <v>8</v>
      </c>
      <c r="Z15" s="73"/>
      <c r="AA15" s="73">
        <v>47</v>
      </c>
      <c r="AB15" s="73">
        <v>2</v>
      </c>
      <c r="AC15" s="73"/>
      <c r="AD15" s="73"/>
      <c r="AE15" s="73">
        <v>1</v>
      </c>
      <c r="AF15" s="73">
        <v>16</v>
      </c>
      <c r="AG15" s="73">
        <v>2</v>
      </c>
    </row>
    <row r="16" spans="1:33" x14ac:dyDescent="0.15">
      <c r="A16" s="73">
        <v>9</v>
      </c>
      <c r="B16" s="73"/>
      <c r="C16" s="73"/>
      <c r="D16" s="73">
        <v>1</v>
      </c>
      <c r="E16" s="73">
        <v>1</v>
      </c>
      <c r="F16" s="73"/>
      <c r="G16" s="73">
        <v>2</v>
      </c>
      <c r="H16" s="73">
        <v>1</v>
      </c>
      <c r="I16" s="73">
        <v>44</v>
      </c>
      <c r="J16" s="73">
        <v>33</v>
      </c>
      <c r="K16" s="73">
        <v>11</v>
      </c>
      <c r="L16" s="73">
        <v>36</v>
      </c>
      <c r="M16" s="73">
        <v>6</v>
      </c>
      <c r="N16" s="73">
        <v>1.57</v>
      </c>
      <c r="O16" s="73"/>
      <c r="P16" s="73">
        <v>28</v>
      </c>
      <c r="Q16" s="73">
        <v>10</v>
      </c>
      <c r="R16" s="73">
        <v>6</v>
      </c>
      <c r="S16" s="73"/>
      <c r="T16" s="73">
        <v>32</v>
      </c>
      <c r="U16" s="73">
        <v>1</v>
      </c>
      <c r="V16" s="73">
        <v>1</v>
      </c>
      <c r="W16" s="73">
        <v>2</v>
      </c>
      <c r="X16" s="73"/>
      <c r="Y16" s="73">
        <v>3</v>
      </c>
      <c r="Z16" s="73">
        <v>5</v>
      </c>
      <c r="AA16" s="73">
        <v>5</v>
      </c>
      <c r="AB16" s="73">
        <v>34</v>
      </c>
      <c r="AC16" s="73">
        <v>2</v>
      </c>
      <c r="AD16" s="73"/>
      <c r="AE16" s="73"/>
      <c r="AF16" s="73">
        <v>16</v>
      </c>
      <c r="AG16" s="73">
        <v>2</v>
      </c>
    </row>
    <row r="17" spans="1:33" x14ac:dyDescent="0.15">
      <c r="A17" s="73">
        <v>10</v>
      </c>
      <c r="B17" s="73"/>
      <c r="C17" s="73">
        <v>4</v>
      </c>
      <c r="D17" s="73"/>
      <c r="E17" s="73"/>
      <c r="F17" s="73">
        <v>1</v>
      </c>
      <c r="G17" s="73">
        <v>1</v>
      </c>
      <c r="H17" s="73">
        <v>1</v>
      </c>
      <c r="I17" s="73">
        <v>23</v>
      </c>
      <c r="J17" s="73">
        <v>23</v>
      </c>
      <c r="K17" s="73"/>
      <c r="L17" s="73">
        <v>18</v>
      </c>
      <c r="M17" s="73">
        <v>2</v>
      </c>
      <c r="N17" s="73"/>
      <c r="O17" s="73"/>
      <c r="P17" s="73">
        <v>14</v>
      </c>
      <c r="Q17" s="73">
        <v>6</v>
      </c>
      <c r="R17" s="73">
        <v>3</v>
      </c>
      <c r="S17" s="73"/>
      <c r="T17" s="73">
        <v>19</v>
      </c>
      <c r="U17" s="73">
        <v>1</v>
      </c>
      <c r="V17" s="73">
        <v>1</v>
      </c>
      <c r="W17" s="73">
        <v>1</v>
      </c>
      <c r="X17" s="73"/>
      <c r="Y17" s="73">
        <v>1</v>
      </c>
      <c r="Z17" s="73"/>
      <c r="AA17" s="73">
        <v>21</v>
      </c>
      <c r="AB17" s="73">
        <v>2</v>
      </c>
      <c r="AC17" s="73"/>
      <c r="AD17" s="73"/>
      <c r="AE17" s="73">
        <v>12</v>
      </c>
      <c r="AF17" s="73">
        <v>1</v>
      </c>
      <c r="AG17" s="73">
        <v>1</v>
      </c>
    </row>
    <row r="18" spans="1:33" x14ac:dyDescent="0.15">
      <c r="A18" s="73">
        <v>11</v>
      </c>
      <c r="B18" s="73"/>
      <c r="C18" s="73"/>
      <c r="D18" s="73"/>
      <c r="E18" s="73">
        <v>1</v>
      </c>
      <c r="F18" s="73">
        <v>6</v>
      </c>
      <c r="G18" s="73">
        <v>1</v>
      </c>
      <c r="H18" s="73">
        <v>1</v>
      </c>
      <c r="I18" s="73">
        <v>21</v>
      </c>
      <c r="J18" s="73">
        <v>21</v>
      </c>
      <c r="K18" s="73"/>
      <c r="L18" s="73">
        <v>16</v>
      </c>
      <c r="M18" s="73">
        <v>1</v>
      </c>
      <c r="N18" s="73"/>
      <c r="O18" s="73">
        <v>1</v>
      </c>
      <c r="P18" s="73">
        <v>10</v>
      </c>
      <c r="Q18" s="73">
        <v>9</v>
      </c>
      <c r="R18" s="73">
        <v>1</v>
      </c>
      <c r="S18" s="73"/>
      <c r="T18" s="73">
        <v>16</v>
      </c>
      <c r="U18" s="73">
        <v>1</v>
      </c>
      <c r="V18" s="73">
        <v>1</v>
      </c>
      <c r="W18" s="73">
        <v>1</v>
      </c>
      <c r="X18" s="73"/>
      <c r="Y18" s="73">
        <v>1</v>
      </c>
      <c r="Z18" s="73"/>
      <c r="AA18" s="73">
        <v>8</v>
      </c>
      <c r="AB18" s="73">
        <v>13</v>
      </c>
      <c r="AC18" s="73"/>
      <c r="AD18" s="73"/>
      <c r="AE18" s="73">
        <v>1</v>
      </c>
      <c r="AF18" s="73">
        <v>5</v>
      </c>
      <c r="AG18" s="73">
        <v>1</v>
      </c>
    </row>
    <row r="19" spans="1:33" x14ac:dyDescent="0.15">
      <c r="A19" s="73">
        <v>12</v>
      </c>
      <c r="B19" s="73"/>
      <c r="C19" s="73">
        <v>1</v>
      </c>
      <c r="D19" s="73"/>
      <c r="E19" s="73"/>
      <c r="F19" s="73"/>
      <c r="G19" s="73">
        <v>1</v>
      </c>
      <c r="H19" s="73">
        <v>2</v>
      </c>
      <c r="I19" s="73">
        <v>59</v>
      </c>
      <c r="J19" s="73">
        <v>59</v>
      </c>
      <c r="K19" s="73"/>
      <c r="L19" s="73">
        <v>51</v>
      </c>
      <c r="M19" s="73">
        <v>1</v>
      </c>
      <c r="N19" s="73"/>
      <c r="O19" s="73">
        <v>1</v>
      </c>
      <c r="P19" s="73">
        <v>37</v>
      </c>
      <c r="Q19" s="73">
        <v>20</v>
      </c>
      <c r="R19" s="73">
        <v>1</v>
      </c>
      <c r="S19" s="73"/>
      <c r="T19" s="73">
        <v>43</v>
      </c>
      <c r="U19" s="73">
        <v>2</v>
      </c>
      <c r="V19" s="73">
        <v>2</v>
      </c>
      <c r="W19" s="73">
        <v>4</v>
      </c>
      <c r="X19" s="73"/>
      <c r="Y19" s="73">
        <v>8</v>
      </c>
      <c r="Z19" s="73"/>
      <c r="AA19" s="73">
        <v>56</v>
      </c>
      <c r="AB19" s="73"/>
      <c r="AC19" s="73"/>
      <c r="AD19" s="73"/>
      <c r="AE19" s="73">
        <v>1</v>
      </c>
      <c r="AF19" s="73">
        <v>2</v>
      </c>
      <c r="AG19" s="73">
        <v>1</v>
      </c>
    </row>
    <row r="20" spans="1:33" x14ac:dyDescent="0.15">
      <c r="A20" s="73">
        <v>13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</row>
    <row r="21" spans="1:33" x14ac:dyDescent="0.15">
      <c r="A21" s="73">
        <v>14</v>
      </c>
      <c r="B21" s="73"/>
      <c r="C21" s="73">
        <v>1</v>
      </c>
      <c r="D21" s="73"/>
      <c r="E21" s="73"/>
      <c r="F21" s="73">
        <v>1</v>
      </c>
      <c r="G21" s="73">
        <v>1</v>
      </c>
      <c r="H21" s="73">
        <v>1</v>
      </c>
      <c r="I21" s="73">
        <v>28</v>
      </c>
      <c r="J21" s="73">
        <v>25</v>
      </c>
      <c r="K21" s="73">
        <v>3</v>
      </c>
      <c r="L21" s="73">
        <v>21</v>
      </c>
      <c r="M21" s="73">
        <v>2</v>
      </c>
      <c r="N21" s="73">
        <v>1.27</v>
      </c>
      <c r="O21" s="73"/>
      <c r="P21" s="73">
        <v>12</v>
      </c>
      <c r="Q21" s="73">
        <v>11</v>
      </c>
      <c r="R21" s="73">
        <v>5</v>
      </c>
      <c r="S21" s="73"/>
      <c r="T21" s="73">
        <v>24</v>
      </c>
      <c r="U21" s="73">
        <v>1</v>
      </c>
      <c r="V21" s="73">
        <v>1</v>
      </c>
      <c r="W21" s="73">
        <v>2</v>
      </c>
      <c r="X21" s="73"/>
      <c r="Y21" s="73"/>
      <c r="Z21" s="73"/>
      <c r="AA21" s="73">
        <v>27</v>
      </c>
      <c r="AB21" s="73">
        <v>1</v>
      </c>
      <c r="AC21" s="73"/>
      <c r="AD21" s="73"/>
      <c r="AE21" s="73">
        <v>1</v>
      </c>
      <c r="AF21" s="73">
        <v>10</v>
      </c>
      <c r="AG21" s="73">
        <v>1</v>
      </c>
    </row>
    <row r="22" spans="1:33" x14ac:dyDescent="0.15">
      <c r="A22" s="73">
        <v>15</v>
      </c>
      <c r="B22" s="73"/>
      <c r="C22" s="73">
        <v>2</v>
      </c>
      <c r="D22" s="73"/>
      <c r="E22" s="73"/>
      <c r="F22" s="73">
        <v>2</v>
      </c>
      <c r="G22" s="73">
        <v>2</v>
      </c>
      <c r="H22" s="73">
        <v>2</v>
      </c>
      <c r="I22" s="73">
        <v>68</v>
      </c>
      <c r="J22" s="73">
        <v>63</v>
      </c>
      <c r="K22" s="73">
        <v>5</v>
      </c>
      <c r="L22" s="73">
        <v>59</v>
      </c>
      <c r="M22" s="73">
        <v>1</v>
      </c>
      <c r="N22" s="73">
        <v>1.66</v>
      </c>
      <c r="O22" s="73">
        <v>1</v>
      </c>
      <c r="P22" s="73">
        <v>43</v>
      </c>
      <c r="Q22" s="73">
        <v>21</v>
      </c>
      <c r="R22" s="73">
        <v>3</v>
      </c>
      <c r="S22" s="73"/>
      <c r="T22" s="73">
        <v>47</v>
      </c>
      <c r="U22" s="73">
        <v>3</v>
      </c>
      <c r="V22" s="73">
        <v>3</v>
      </c>
      <c r="W22" s="73">
        <v>4</v>
      </c>
      <c r="X22" s="73">
        <v>2</v>
      </c>
      <c r="Y22" s="73">
        <v>9</v>
      </c>
      <c r="Z22" s="73"/>
      <c r="AA22" s="73">
        <v>59</v>
      </c>
      <c r="AB22" s="73">
        <v>9</v>
      </c>
      <c r="AC22" s="73"/>
      <c r="AD22" s="73"/>
      <c r="AE22" s="73">
        <v>1</v>
      </c>
      <c r="AF22" s="73">
        <v>25</v>
      </c>
      <c r="AG22" s="73">
        <v>2</v>
      </c>
    </row>
    <row r="23" spans="1:33" x14ac:dyDescent="0.15">
      <c r="A23" s="73">
        <v>16</v>
      </c>
      <c r="B23" s="73"/>
      <c r="C23" s="73">
        <v>1</v>
      </c>
      <c r="D23" s="73"/>
      <c r="E23" s="73"/>
      <c r="F23" s="73">
        <v>1</v>
      </c>
      <c r="G23" s="73">
        <v>1</v>
      </c>
      <c r="H23" s="73">
        <v>2</v>
      </c>
      <c r="I23" s="73">
        <v>40</v>
      </c>
      <c r="J23" s="73">
        <v>40</v>
      </c>
      <c r="K23" s="73"/>
      <c r="L23" s="73">
        <v>34</v>
      </c>
      <c r="M23" s="73">
        <v>4</v>
      </c>
      <c r="N23" s="73">
        <v>1.38</v>
      </c>
      <c r="O23" s="73">
        <v>1</v>
      </c>
      <c r="P23" s="73">
        <v>29</v>
      </c>
      <c r="Q23" s="73">
        <v>10</v>
      </c>
      <c r="R23" s="73"/>
      <c r="S23" s="73"/>
      <c r="T23" s="73">
        <v>28</v>
      </c>
      <c r="U23" s="73">
        <v>1</v>
      </c>
      <c r="V23" s="73">
        <v>2</v>
      </c>
      <c r="W23" s="73">
        <v>2</v>
      </c>
      <c r="X23" s="73">
        <v>1</v>
      </c>
      <c r="Y23" s="73">
        <v>6</v>
      </c>
      <c r="Z23" s="73"/>
      <c r="AA23" s="73">
        <v>35</v>
      </c>
      <c r="AB23" s="73">
        <v>2</v>
      </c>
      <c r="AC23" s="73"/>
      <c r="AD23" s="73"/>
      <c r="AE23" s="73"/>
      <c r="AF23" s="73">
        <v>3</v>
      </c>
      <c r="AG23" s="73">
        <v>2</v>
      </c>
    </row>
    <row r="24" spans="1:33" x14ac:dyDescent="0.15">
      <c r="A24" s="137" t="s">
        <v>139</v>
      </c>
      <c r="B24" s="137"/>
      <c r="C24" s="74">
        <v>13</v>
      </c>
      <c r="D24" s="74">
        <v>2</v>
      </c>
      <c r="E24" s="74">
        <v>3</v>
      </c>
      <c r="F24" s="74">
        <v>90</v>
      </c>
      <c r="G24" s="74">
        <v>18</v>
      </c>
      <c r="H24" s="74">
        <v>22</v>
      </c>
      <c r="I24" s="74">
        <v>585</v>
      </c>
      <c r="J24" s="74">
        <v>542</v>
      </c>
      <c r="K24" s="74">
        <v>64</v>
      </c>
      <c r="L24" s="74">
        <v>484</v>
      </c>
      <c r="M24" s="74">
        <v>36</v>
      </c>
      <c r="N24" s="74">
        <v>26.59</v>
      </c>
      <c r="O24" s="74">
        <v>26</v>
      </c>
      <c r="P24" s="74">
        <v>355</v>
      </c>
      <c r="Q24" s="74">
        <v>178</v>
      </c>
      <c r="R24" s="74">
        <v>26</v>
      </c>
      <c r="S24" s="74"/>
      <c r="T24" s="74">
        <v>429</v>
      </c>
      <c r="U24" s="74">
        <v>19</v>
      </c>
      <c r="V24" s="74">
        <v>20</v>
      </c>
      <c r="W24" s="74">
        <v>34</v>
      </c>
      <c r="X24" s="74">
        <v>11</v>
      </c>
      <c r="Y24" s="74">
        <v>64</v>
      </c>
      <c r="Z24" s="74">
        <v>5</v>
      </c>
      <c r="AA24" s="74">
        <v>340</v>
      </c>
      <c r="AB24" s="74">
        <v>80</v>
      </c>
      <c r="AC24" s="74">
        <v>2</v>
      </c>
      <c r="AD24" s="74"/>
      <c r="AE24" s="74">
        <v>24</v>
      </c>
      <c r="AF24" s="74">
        <v>189</v>
      </c>
      <c r="AG24" s="74">
        <v>22</v>
      </c>
    </row>
    <row r="25" spans="1:33" x14ac:dyDescent="0.1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spans="1:33" x14ac:dyDescent="0.15">
      <c r="A26" s="137" t="s">
        <v>187</v>
      </c>
      <c r="B26" s="137"/>
      <c r="C26" s="137"/>
      <c r="D26" s="137"/>
      <c r="E26" s="137"/>
      <c r="F26" s="137"/>
      <c r="G26" s="137"/>
      <c r="H26" s="137"/>
      <c r="I26" s="74" t="s">
        <v>129</v>
      </c>
      <c r="J26" s="74" t="s">
        <v>188</v>
      </c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</row>
    <row r="27" spans="1:33" x14ac:dyDescent="0.15">
      <c r="A27" s="146" t="s">
        <v>189</v>
      </c>
      <c r="B27" s="146"/>
      <c r="C27" s="146"/>
      <c r="D27" s="146"/>
      <c r="E27" s="146"/>
      <c r="F27" s="146"/>
      <c r="G27" s="146"/>
      <c r="H27" s="146"/>
      <c r="I27" s="75">
        <v>585</v>
      </c>
      <c r="J27" s="75">
        <v>100</v>
      </c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135" t="s">
        <v>190</v>
      </c>
      <c r="AA27" s="135"/>
      <c r="AB27" s="135"/>
      <c r="AC27" s="135"/>
      <c r="AD27" s="135"/>
      <c r="AE27" s="135"/>
      <c r="AF27" s="135"/>
      <c r="AG27" s="135"/>
    </row>
    <row r="28" spans="1:33" x14ac:dyDescent="0.15">
      <c r="A28" s="146" t="s">
        <v>191</v>
      </c>
      <c r="B28" s="146"/>
      <c r="C28" s="146"/>
      <c r="D28" s="146"/>
      <c r="E28" s="146"/>
      <c r="F28" s="146"/>
      <c r="G28" s="146"/>
      <c r="H28" s="146"/>
      <c r="I28" s="75">
        <v>559</v>
      </c>
      <c r="J28" s="75">
        <v>95.56</v>
      </c>
      <c r="K28" s="67"/>
      <c r="L28" s="67"/>
      <c r="M28" s="67"/>
      <c r="N28" s="76" t="s">
        <v>192</v>
      </c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149" t="s">
        <v>142</v>
      </c>
      <c r="AA28" s="148"/>
      <c r="AB28" s="148"/>
      <c r="AC28" s="148"/>
      <c r="AD28" s="148"/>
      <c r="AE28" s="148"/>
      <c r="AF28" s="148"/>
      <c r="AG28" s="148"/>
    </row>
    <row r="29" spans="1:33" x14ac:dyDescent="0.15">
      <c r="A29" s="146" t="s">
        <v>193</v>
      </c>
      <c r="B29" s="146"/>
      <c r="C29" s="146"/>
      <c r="D29" s="146"/>
      <c r="E29" s="146"/>
      <c r="F29" s="146"/>
      <c r="G29" s="146"/>
      <c r="H29" s="146"/>
      <c r="I29" s="75">
        <v>422</v>
      </c>
      <c r="J29" s="75">
        <v>72.14</v>
      </c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147"/>
      <c r="AC29" s="135"/>
      <c r="AD29" s="135"/>
      <c r="AE29" s="135"/>
      <c r="AF29" s="135"/>
      <c r="AG29" s="135"/>
    </row>
    <row r="30" spans="1:33" x14ac:dyDescent="0.1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148" t="s">
        <v>143</v>
      </c>
      <c r="AA30" s="148"/>
      <c r="AB30" s="148"/>
      <c r="AC30" s="148"/>
      <c r="AD30" s="148"/>
      <c r="AE30" s="148"/>
      <c r="AF30" s="148"/>
      <c r="AG30" s="148"/>
    </row>
  </sheetData>
  <mergeCells count="37">
    <mergeCell ref="A4:A6"/>
    <mergeCell ref="N5:N6"/>
    <mergeCell ref="O5:S5"/>
    <mergeCell ref="T5:Z5"/>
    <mergeCell ref="AA5:AD5"/>
    <mergeCell ref="AE5:AE6"/>
    <mergeCell ref="A29:H29"/>
    <mergeCell ref="AB29:AG29"/>
    <mergeCell ref="Z30:AG30"/>
    <mergeCell ref="A24:B24"/>
    <mergeCell ref="A26:H26"/>
    <mergeCell ref="A27:H27"/>
    <mergeCell ref="Z27:AG27"/>
    <mergeCell ref="A28:H28"/>
    <mergeCell ref="Z28:AG28"/>
    <mergeCell ref="B4:F4"/>
    <mergeCell ref="G4:H4"/>
    <mergeCell ref="I4:AE4"/>
    <mergeCell ref="AF4:AG4"/>
    <mergeCell ref="B5:B6"/>
    <mergeCell ref="C5:E5"/>
    <mergeCell ref="F5:F6"/>
    <mergeCell ref="G5:G6"/>
    <mergeCell ref="H5:H6"/>
    <mergeCell ref="AG5:AG6"/>
    <mergeCell ref="I5:I6"/>
    <mergeCell ref="J5:J6"/>
    <mergeCell ref="K5:K6"/>
    <mergeCell ref="L5:L6"/>
    <mergeCell ref="M5:M6"/>
    <mergeCell ref="AF5:AF6"/>
    <mergeCell ref="A3:B3"/>
    <mergeCell ref="A1:B1"/>
    <mergeCell ref="E1:AD1"/>
    <mergeCell ref="AE1:AG1"/>
    <mergeCell ref="A2:B2"/>
    <mergeCell ref="E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Trang tính</vt:lpstr>
      </vt:variant>
      <vt:variant>
        <vt:i4>3</vt:i4>
      </vt:variant>
    </vt:vector>
  </HeadingPairs>
  <TitlesOfParts>
    <vt:vector size="3" baseType="lpstr">
      <vt:lpstr>Ds hs TIH</vt:lpstr>
      <vt:lpstr>CSVC</vt:lpstr>
      <vt:lpstr>GV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Windows User</cp:lastModifiedBy>
  <cp:lastPrinted>2018-09-10T08:27:32Z</cp:lastPrinted>
  <dcterms:created xsi:type="dcterms:W3CDTF">2017-10-09T01:22:15Z</dcterms:created>
  <dcterms:modified xsi:type="dcterms:W3CDTF">2020-09-21T01:11:41Z</dcterms:modified>
</cp:coreProperties>
</file>